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 - Zateplení svislé obv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'00 - Zateplení svislé obv...'!$C$87:$K$454</definedName>
    <definedName name="_xlnm.Print_Area" localSheetId="1">'00 - Zateplení svislé obv...'!$C$4:$J$37,'00 - Zateplení svislé obv...'!$C$43:$J$71,'00 - Zateplení svislé obv...'!$C$77:$K$454</definedName>
    <definedName name="_xlnm.Print_Titles" localSheetId="1">'00 - Zateplení svislé obv...'!$87:$87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454"/>
  <c r="BH454"/>
  <c r="BG454"/>
  <c r="BE454"/>
  <c r="T454"/>
  <c r="R454"/>
  <c r="P454"/>
  <c r="BI452"/>
  <c r="BH452"/>
  <c r="BG452"/>
  <c r="BE452"/>
  <c r="T452"/>
  <c r="R452"/>
  <c r="P452"/>
  <c r="BI446"/>
  <c r="BH446"/>
  <c r="BG446"/>
  <c r="BE446"/>
  <c r="T446"/>
  <c r="R446"/>
  <c r="P446"/>
  <c r="BI443"/>
  <c r="BH443"/>
  <c r="BG443"/>
  <c r="BE443"/>
  <c r="T443"/>
  <c r="R443"/>
  <c r="P443"/>
  <c r="BI442"/>
  <c r="BH442"/>
  <c r="BG442"/>
  <c r="BE442"/>
  <c r="T442"/>
  <c r="R442"/>
  <c r="P442"/>
  <c r="BI439"/>
  <c r="BH439"/>
  <c r="BG439"/>
  <c r="BE439"/>
  <c r="T439"/>
  <c r="R439"/>
  <c r="P439"/>
  <c r="BI438"/>
  <c r="BH438"/>
  <c r="BG438"/>
  <c r="BE438"/>
  <c r="T438"/>
  <c r="R438"/>
  <c r="P438"/>
  <c r="BI436"/>
  <c r="BH436"/>
  <c r="BG436"/>
  <c r="BE436"/>
  <c r="T436"/>
  <c r="R436"/>
  <c r="P436"/>
  <c r="BI435"/>
  <c r="BH435"/>
  <c r="BG435"/>
  <c r="BE435"/>
  <c r="T435"/>
  <c r="R435"/>
  <c r="P435"/>
  <c r="BI432"/>
  <c r="BH432"/>
  <c r="BG432"/>
  <c r="BE432"/>
  <c r="T432"/>
  <c r="R432"/>
  <c r="P432"/>
  <c r="BI429"/>
  <c r="BH429"/>
  <c r="BG429"/>
  <c r="BE429"/>
  <c r="T429"/>
  <c r="R429"/>
  <c r="P429"/>
  <c r="BI426"/>
  <c r="BH426"/>
  <c r="BG426"/>
  <c r="BE426"/>
  <c r="T426"/>
  <c r="R426"/>
  <c r="P426"/>
  <c r="BI422"/>
  <c r="BH422"/>
  <c r="BG422"/>
  <c r="BE422"/>
  <c r="T422"/>
  <c r="R422"/>
  <c r="P422"/>
  <c r="BI419"/>
  <c r="BH419"/>
  <c r="BG419"/>
  <c r="BE419"/>
  <c r="T419"/>
  <c r="R419"/>
  <c r="P419"/>
  <c r="BI418"/>
  <c r="BH418"/>
  <c r="BG418"/>
  <c r="BE418"/>
  <c r="T418"/>
  <c r="R418"/>
  <c r="P418"/>
  <c r="BI415"/>
  <c r="BH415"/>
  <c r="BG415"/>
  <c r="BE415"/>
  <c r="T415"/>
  <c r="R415"/>
  <c r="P415"/>
  <c r="BI414"/>
  <c r="BH414"/>
  <c r="BG414"/>
  <c r="BE414"/>
  <c r="T414"/>
  <c r="R414"/>
  <c r="P414"/>
  <c r="BI412"/>
  <c r="BH412"/>
  <c r="BG412"/>
  <c r="BE412"/>
  <c r="T412"/>
  <c r="R412"/>
  <c r="P412"/>
  <c r="BI410"/>
  <c r="BH410"/>
  <c r="BG410"/>
  <c r="BE410"/>
  <c r="T410"/>
  <c r="R410"/>
  <c r="P410"/>
  <c r="BI407"/>
  <c r="BH407"/>
  <c r="BG407"/>
  <c r="BE407"/>
  <c r="T407"/>
  <c r="R407"/>
  <c r="P407"/>
  <c r="BI406"/>
  <c r="BH406"/>
  <c r="BG406"/>
  <c r="BE406"/>
  <c r="T406"/>
  <c r="R406"/>
  <c r="P406"/>
  <c r="BI402"/>
  <c r="BH402"/>
  <c r="BG402"/>
  <c r="BE402"/>
  <c r="T402"/>
  <c r="T401"/>
  <c r="R402"/>
  <c r="R401"/>
  <c r="P402"/>
  <c r="P401"/>
  <c r="BI399"/>
  <c r="BH399"/>
  <c r="BG399"/>
  <c r="BE399"/>
  <c r="T399"/>
  <c r="R399"/>
  <c r="P399"/>
  <c r="BI397"/>
  <c r="BH397"/>
  <c r="BG397"/>
  <c r="BE397"/>
  <c r="T397"/>
  <c r="R397"/>
  <c r="P397"/>
  <c r="BI394"/>
  <c r="BH394"/>
  <c r="BG394"/>
  <c r="BE394"/>
  <c r="T394"/>
  <c r="R394"/>
  <c r="P394"/>
  <c r="BI392"/>
  <c r="BH392"/>
  <c r="BG392"/>
  <c r="BE392"/>
  <c r="T392"/>
  <c r="R392"/>
  <c r="P392"/>
  <c r="BI390"/>
  <c r="BH390"/>
  <c r="BG390"/>
  <c r="BE390"/>
  <c r="T390"/>
  <c r="R390"/>
  <c r="P390"/>
  <c r="BI388"/>
  <c r="BH388"/>
  <c r="BG388"/>
  <c r="BE388"/>
  <c r="T388"/>
  <c r="R388"/>
  <c r="P388"/>
  <c r="BI385"/>
  <c r="BH385"/>
  <c r="BG385"/>
  <c r="BE385"/>
  <c r="T385"/>
  <c r="R385"/>
  <c r="P385"/>
  <c r="BI383"/>
  <c r="BH383"/>
  <c r="BG383"/>
  <c r="BE383"/>
  <c r="T383"/>
  <c r="R383"/>
  <c r="P383"/>
  <c r="BI381"/>
  <c r="BH381"/>
  <c r="BG381"/>
  <c r="BE381"/>
  <c r="T381"/>
  <c r="R381"/>
  <c r="P381"/>
  <c r="BI379"/>
  <c r="BH379"/>
  <c r="BG379"/>
  <c r="BE379"/>
  <c r="T379"/>
  <c r="R379"/>
  <c r="P379"/>
  <c r="BI376"/>
  <c r="BH376"/>
  <c r="BG376"/>
  <c r="BE376"/>
  <c r="T376"/>
  <c r="R376"/>
  <c r="P376"/>
  <c r="BI370"/>
  <c r="BH370"/>
  <c r="BG370"/>
  <c r="BE370"/>
  <c r="T370"/>
  <c r="R370"/>
  <c r="P370"/>
  <c r="BI366"/>
  <c r="BH366"/>
  <c r="BG366"/>
  <c r="BE366"/>
  <c r="T366"/>
  <c r="R366"/>
  <c r="P366"/>
  <c r="BI364"/>
  <c r="BH364"/>
  <c r="BG364"/>
  <c r="BE364"/>
  <c r="T364"/>
  <c r="R364"/>
  <c r="P364"/>
  <c r="BI360"/>
  <c r="BH360"/>
  <c r="BG360"/>
  <c r="BE360"/>
  <c r="T360"/>
  <c r="R360"/>
  <c r="P360"/>
  <c r="BI359"/>
  <c r="BH359"/>
  <c r="BG359"/>
  <c r="BE359"/>
  <c r="T359"/>
  <c r="R359"/>
  <c r="P359"/>
  <c r="BI355"/>
  <c r="BH355"/>
  <c r="BG355"/>
  <c r="BE355"/>
  <c r="T355"/>
  <c r="R355"/>
  <c r="P355"/>
  <c r="BI351"/>
  <c r="BH351"/>
  <c r="BG351"/>
  <c r="BE351"/>
  <c r="T351"/>
  <c r="R351"/>
  <c r="P351"/>
  <c r="BI335"/>
  <c r="BH335"/>
  <c r="BG335"/>
  <c r="BE335"/>
  <c r="T335"/>
  <c r="R335"/>
  <c r="P335"/>
  <c r="BI330"/>
  <c r="BH330"/>
  <c r="BG330"/>
  <c r="BE330"/>
  <c r="T330"/>
  <c r="R330"/>
  <c r="P330"/>
  <c r="BI328"/>
  <c r="BH328"/>
  <c r="BG328"/>
  <c r="BE328"/>
  <c r="T328"/>
  <c r="R328"/>
  <c r="P328"/>
  <c r="BI308"/>
  <c r="BH308"/>
  <c r="BG308"/>
  <c r="BE308"/>
  <c r="T308"/>
  <c r="R308"/>
  <c r="P308"/>
  <c r="BI306"/>
  <c r="BH306"/>
  <c r="BG306"/>
  <c r="BE306"/>
  <c r="T306"/>
  <c r="R306"/>
  <c r="P306"/>
  <c r="BI297"/>
  <c r="BH297"/>
  <c r="BG297"/>
  <c r="BE297"/>
  <c r="T297"/>
  <c r="R297"/>
  <c r="P297"/>
  <c r="BI295"/>
  <c r="BH295"/>
  <c r="BG295"/>
  <c r="BE295"/>
  <c r="T295"/>
  <c r="R295"/>
  <c r="P295"/>
  <c r="BI292"/>
  <c r="BH292"/>
  <c r="BG292"/>
  <c r="BE292"/>
  <c r="T292"/>
  <c r="R292"/>
  <c r="P292"/>
  <c r="BI290"/>
  <c r="BH290"/>
  <c r="BG290"/>
  <c r="BE290"/>
  <c r="T290"/>
  <c r="R290"/>
  <c r="P290"/>
  <c r="BI281"/>
  <c r="BH281"/>
  <c r="BG281"/>
  <c r="BE281"/>
  <c r="T281"/>
  <c r="R281"/>
  <c r="P281"/>
  <c r="BI279"/>
  <c r="BH279"/>
  <c r="BG279"/>
  <c r="BE279"/>
  <c r="T279"/>
  <c r="R279"/>
  <c r="P279"/>
  <c r="BI269"/>
  <c r="BH269"/>
  <c r="BG269"/>
  <c r="BE269"/>
  <c r="T269"/>
  <c r="R269"/>
  <c r="P269"/>
  <c r="BI267"/>
  <c r="BH267"/>
  <c r="BG267"/>
  <c r="BE267"/>
  <c r="T267"/>
  <c r="R267"/>
  <c r="P267"/>
  <c r="BI264"/>
  <c r="BH264"/>
  <c r="BG264"/>
  <c r="BE264"/>
  <c r="T264"/>
  <c r="R264"/>
  <c r="P264"/>
  <c r="BI256"/>
  <c r="BH256"/>
  <c r="BG256"/>
  <c r="BE256"/>
  <c r="T256"/>
  <c r="R256"/>
  <c r="P256"/>
  <c r="BI253"/>
  <c r="BH253"/>
  <c r="BG253"/>
  <c r="BE253"/>
  <c r="T253"/>
  <c r="R253"/>
  <c r="P253"/>
  <c r="BI251"/>
  <c r="BH251"/>
  <c r="BG251"/>
  <c r="BE251"/>
  <c r="T251"/>
  <c r="R251"/>
  <c r="P251"/>
  <c r="BI248"/>
  <c r="BH248"/>
  <c r="BG248"/>
  <c r="BE248"/>
  <c r="T248"/>
  <c r="R248"/>
  <c r="P248"/>
  <c r="BI245"/>
  <c r="BH245"/>
  <c r="BG245"/>
  <c r="BE245"/>
  <c r="T245"/>
  <c r="R245"/>
  <c r="P245"/>
  <c r="BI243"/>
  <c r="BH243"/>
  <c r="BG243"/>
  <c r="BE243"/>
  <c r="T243"/>
  <c r="R243"/>
  <c r="P243"/>
  <c r="BI241"/>
  <c r="BH241"/>
  <c r="BG241"/>
  <c r="BE241"/>
  <c r="T241"/>
  <c r="R241"/>
  <c r="P241"/>
  <c r="BI234"/>
  <c r="BH234"/>
  <c r="BG234"/>
  <c r="BE234"/>
  <c r="T234"/>
  <c r="R234"/>
  <c r="P234"/>
  <c r="BI231"/>
  <c r="BH231"/>
  <c r="BG231"/>
  <c r="BE231"/>
  <c r="T231"/>
  <c r="R231"/>
  <c r="P231"/>
  <c r="BI228"/>
  <c r="BH228"/>
  <c r="BG228"/>
  <c r="BE228"/>
  <c r="T228"/>
  <c r="R228"/>
  <c r="P228"/>
  <c r="BI225"/>
  <c r="BH225"/>
  <c r="BG225"/>
  <c r="BE225"/>
  <c r="T225"/>
  <c r="R225"/>
  <c r="P225"/>
  <c r="BI219"/>
  <c r="BH219"/>
  <c r="BG219"/>
  <c r="BE219"/>
  <c r="T219"/>
  <c r="R219"/>
  <c r="P219"/>
  <c r="BI216"/>
  <c r="BH216"/>
  <c r="BG216"/>
  <c r="BE216"/>
  <c r="T216"/>
  <c r="R216"/>
  <c r="P216"/>
  <c r="BI214"/>
  <c r="BH214"/>
  <c r="BG214"/>
  <c r="BE214"/>
  <c r="T214"/>
  <c r="R214"/>
  <c r="P214"/>
  <c r="BI202"/>
  <c r="BH202"/>
  <c r="BG202"/>
  <c r="BE202"/>
  <c r="T202"/>
  <c r="R202"/>
  <c r="P202"/>
  <c r="BI200"/>
  <c r="BH200"/>
  <c r="BG200"/>
  <c r="BE200"/>
  <c r="T200"/>
  <c r="R200"/>
  <c r="P200"/>
  <c r="BI196"/>
  <c r="BH196"/>
  <c r="BG196"/>
  <c r="BE196"/>
  <c r="T196"/>
  <c r="R196"/>
  <c r="P196"/>
  <c r="BI174"/>
  <c r="BH174"/>
  <c r="BG174"/>
  <c r="BE174"/>
  <c r="T174"/>
  <c r="R174"/>
  <c r="P174"/>
  <c r="BI172"/>
  <c r="BH172"/>
  <c r="BG172"/>
  <c r="BE172"/>
  <c r="T172"/>
  <c r="R172"/>
  <c r="P172"/>
  <c r="BI170"/>
  <c r="BH170"/>
  <c r="BG170"/>
  <c r="BE170"/>
  <c r="T170"/>
  <c r="R170"/>
  <c r="P170"/>
  <c r="BI163"/>
  <c r="BH163"/>
  <c r="BG163"/>
  <c r="BE163"/>
  <c r="T163"/>
  <c r="R163"/>
  <c r="P163"/>
  <c r="BI161"/>
  <c r="BH161"/>
  <c r="BG161"/>
  <c r="BE161"/>
  <c r="T161"/>
  <c r="R161"/>
  <c r="P161"/>
  <c r="BI139"/>
  <c r="BH139"/>
  <c r="BG139"/>
  <c r="BE139"/>
  <c r="T139"/>
  <c r="R139"/>
  <c r="P139"/>
  <c r="BI131"/>
  <c r="BH131"/>
  <c r="BG131"/>
  <c r="BE131"/>
  <c r="T131"/>
  <c r="R131"/>
  <c r="P131"/>
  <c r="BI126"/>
  <c r="BH126"/>
  <c r="BG126"/>
  <c r="BE126"/>
  <c r="T126"/>
  <c r="T125"/>
  <c r="R126"/>
  <c r="R125"/>
  <c r="P126"/>
  <c r="P125"/>
  <c r="BI123"/>
  <c r="BH123"/>
  <c r="BG123"/>
  <c r="BE123"/>
  <c r="T123"/>
  <c r="R123"/>
  <c r="P123"/>
  <c r="BI121"/>
  <c r="BH121"/>
  <c r="BG121"/>
  <c r="BE121"/>
  <c r="T121"/>
  <c r="R121"/>
  <c r="P121"/>
  <c r="BI119"/>
  <c r="BH119"/>
  <c r="BG119"/>
  <c r="BE119"/>
  <c r="T119"/>
  <c r="R119"/>
  <c r="P119"/>
  <c r="BI115"/>
  <c r="BH115"/>
  <c r="BG115"/>
  <c r="BE115"/>
  <c r="T115"/>
  <c r="R115"/>
  <c r="P115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0"/>
  <c r="BH100"/>
  <c r="BG100"/>
  <c r="BE100"/>
  <c r="T100"/>
  <c r="R100"/>
  <c r="P100"/>
  <c r="BI98"/>
  <c r="BH98"/>
  <c r="BG98"/>
  <c r="BE98"/>
  <c r="T98"/>
  <c r="R98"/>
  <c r="P98"/>
  <c r="BI91"/>
  <c r="BH91"/>
  <c r="BG91"/>
  <c r="BE91"/>
  <c r="T91"/>
  <c r="R91"/>
  <c r="P91"/>
  <c r="J85"/>
  <c r="J84"/>
  <c r="F84"/>
  <c r="F82"/>
  <c r="E80"/>
  <c r="J51"/>
  <c r="J50"/>
  <c r="F50"/>
  <c r="F48"/>
  <c r="E46"/>
  <c r="J16"/>
  <c r="E16"/>
  <c r="F85"/>
  <c r="J15"/>
  <c r="J10"/>
  <c r="J82"/>
  <c i="1" r="L50"/>
  <c r="AM50"/>
  <c r="AM49"/>
  <c r="L49"/>
  <c r="AM47"/>
  <c r="L47"/>
  <c r="L45"/>
  <c r="L44"/>
  <c i="2" r="J290"/>
  <c r="BK454"/>
  <c r="BK410"/>
  <c r="J279"/>
  <c r="BK131"/>
  <c r="BK415"/>
  <c r="BK241"/>
  <c r="J161"/>
  <c r="BK426"/>
  <c r="J256"/>
  <c r="BK115"/>
  <c r="J115"/>
  <c r="BK248"/>
  <c r="BK91"/>
  <c r="J390"/>
  <c r="J231"/>
  <c r="BK412"/>
  <c r="BK281"/>
  <c r="BK196"/>
  <c r="J415"/>
  <c r="J364"/>
  <c r="BK219"/>
  <c r="J98"/>
  <c r="J388"/>
  <c r="BK243"/>
  <c r="BK406"/>
  <c r="BK253"/>
  <c r="BK103"/>
  <c r="J359"/>
  <c r="J172"/>
  <c r="J335"/>
  <c r="BK172"/>
  <c r="J414"/>
  <c r="BK256"/>
  <c r="J163"/>
  <c r="J442"/>
  <c r="BK379"/>
  <c r="J216"/>
  <c r="BK385"/>
  <c r="BK228"/>
  <c r="J436"/>
  <c r="BK292"/>
  <c r="J112"/>
  <c r="J376"/>
  <c r="J219"/>
  <c r="BK394"/>
  <c r="BK251"/>
  <c r="J103"/>
  <c r="J385"/>
  <c r="J100"/>
  <c r="J269"/>
  <c r="BK100"/>
  <c r="J366"/>
  <c r="J139"/>
  <c r="J126"/>
  <c r="BK392"/>
  <c r="J105"/>
  <c r="J429"/>
  <c r="BK264"/>
  <c r="BK98"/>
  <c r="J328"/>
  <c r="BK446"/>
  <c r="J407"/>
  <c r="J295"/>
  <c r="J200"/>
  <c r="J432"/>
  <c r="J330"/>
  <c i="1" r="AS54"/>
  <c i="2" r="BK328"/>
  <c r="BK123"/>
  <c r="BK414"/>
  <c r="J245"/>
  <c r="J422"/>
  <c r="BK269"/>
  <c r="BK443"/>
  <c r="BK402"/>
  <c r="BK297"/>
  <c r="J214"/>
  <c r="BK422"/>
  <c r="J355"/>
  <c r="BK121"/>
  <c r="BK399"/>
  <c r="BK308"/>
  <c r="BK110"/>
  <c r="BK419"/>
  <c r="BK126"/>
  <c r="BK267"/>
  <c r="BK432"/>
  <c r="BK359"/>
  <c r="BK234"/>
  <c r="BK452"/>
  <c r="BK364"/>
  <c r="BK163"/>
  <c r="BK335"/>
  <c r="J399"/>
  <c r="J196"/>
  <c r="BK107"/>
  <c r="BK429"/>
  <c r="BK366"/>
  <c r="BK200"/>
  <c r="J439"/>
  <c r="BK351"/>
  <c r="J123"/>
  <c r="BK355"/>
  <c r="BK231"/>
  <c r="J426"/>
  <c r="BK330"/>
  <c r="BK161"/>
  <c r="J443"/>
  <c r="J370"/>
  <c r="J119"/>
  <c r="BK376"/>
  <c r="BK170"/>
  <c r="J435"/>
  <c r="BK370"/>
  <c r="J110"/>
  <c r="BK295"/>
  <c r="J228"/>
  <c r="J419"/>
  <c r="J351"/>
  <c r="J225"/>
  <c r="J454"/>
  <c r="BK407"/>
  <c r="J292"/>
  <c r="BK112"/>
  <c r="BK360"/>
  <c r="J131"/>
  <c r="J397"/>
  <c r="J253"/>
  <c r="J91"/>
  <c r="J406"/>
  <c r="J243"/>
  <c r="J418"/>
  <c r="J306"/>
  <c r="J170"/>
  <c r="J438"/>
  <c r="BK306"/>
  <c r="J410"/>
  <c r="BK214"/>
  <c r="BK442"/>
  <c r="J234"/>
  <c r="F35"/>
  <c r="BK435"/>
  <c r="BK439"/>
  <c r="J381"/>
  <c r="BK216"/>
  <c r="J392"/>
  <c r="J281"/>
  <c r="J383"/>
  <c r="J121"/>
  <c r="J308"/>
  <c r="J267"/>
  <c r="J402"/>
  <c r="J297"/>
  <c r="BK139"/>
  <c r="J412"/>
  <c r="J174"/>
  <c r="BK383"/>
  <c r="J264"/>
  <c r="BK438"/>
  <c r="BK388"/>
  <c r="J241"/>
  <c r="BK105"/>
  <c r="J394"/>
  <c r="BK290"/>
  <c r="BK202"/>
  <c r="BK397"/>
  <c r="J202"/>
  <c r="J446"/>
  <c r="BK279"/>
  <c r="BK119"/>
  <c r="BK381"/>
  <c r="BK245"/>
  <c r="BK436"/>
  <c r="J379"/>
  <c r="J248"/>
  <c r="J107"/>
  <c r="BK390"/>
  <c r="J251"/>
  <c r="BK418"/>
  <c r="BK174"/>
  <c r="J452"/>
  <c r="J360"/>
  <c r="BK225"/>
  <c l="1" r="BK130"/>
  <c r="J130"/>
  <c r="J59"/>
  <c r="R441"/>
  <c r="P90"/>
  <c r="R90"/>
  <c r="T130"/>
  <c r="P334"/>
  <c r="R334"/>
  <c r="BK387"/>
  <c r="J387"/>
  <c r="J61"/>
  <c r="R387"/>
  <c r="BK405"/>
  <c r="J405"/>
  <c r="J64"/>
  <c r="R405"/>
  <c r="T405"/>
  <c r="R409"/>
  <c r="BK417"/>
  <c r="J417"/>
  <c r="J66"/>
  <c r="P417"/>
  <c r="T417"/>
  <c r="P421"/>
  <c r="T421"/>
  <c r="P428"/>
  <c r="T428"/>
  <c r="BK445"/>
  <c r="J445"/>
  <c r="J70"/>
  <c r="P445"/>
  <c r="P130"/>
  <c r="T445"/>
  <c r="BK90"/>
  <c r="J90"/>
  <c r="J57"/>
  <c r="T90"/>
  <c r="R130"/>
  <c r="BK334"/>
  <c r="J334"/>
  <c r="J60"/>
  <c r="T334"/>
  <c r="P387"/>
  <c r="T387"/>
  <c r="P405"/>
  <c r="BK409"/>
  <c r="J409"/>
  <c r="J65"/>
  <c r="P409"/>
  <c r="T409"/>
  <c r="R417"/>
  <c r="BK421"/>
  <c r="J421"/>
  <c r="J67"/>
  <c r="R421"/>
  <c r="BK428"/>
  <c r="J428"/>
  <c r="J68"/>
  <c r="R428"/>
  <c r="BK441"/>
  <c r="J441"/>
  <c r="J69"/>
  <c r="P441"/>
  <c r="T441"/>
  <c r="R445"/>
  <c r="BK401"/>
  <c r="J401"/>
  <c r="J62"/>
  <c r="BK125"/>
  <c r="J125"/>
  <c r="J58"/>
  <c r="BF105"/>
  <c r="BF107"/>
  <c r="BF121"/>
  <c r="BF131"/>
  <c r="BF170"/>
  <c r="BF172"/>
  <c r="BF214"/>
  <c r="BF219"/>
  <c r="BF228"/>
  <c r="BF256"/>
  <c r="BF335"/>
  <c r="BF388"/>
  <c r="BF397"/>
  <c r="BF412"/>
  <c r="BF418"/>
  <c r="BF426"/>
  <c r="BF429"/>
  <c r="BF432"/>
  <c r="BF438"/>
  <c r="BF439"/>
  <c r="BF446"/>
  <c r="F51"/>
  <c r="BF91"/>
  <c r="BF103"/>
  <c r="BF115"/>
  <c r="BF126"/>
  <c r="BF139"/>
  <c r="BF161"/>
  <c r="BF245"/>
  <c r="BF251"/>
  <c r="BF359"/>
  <c r="BF364"/>
  <c r="BF370"/>
  <c r="BF381"/>
  <c r="BF390"/>
  <c r="BF394"/>
  <c r="BF415"/>
  <c r="BF436"/>
  <c r="J48"/>
  <c r="BF98"/>
  <c r="BF110"/>
  <c r="BF112"/>
  <c r="BF119"/>
  <c r="BF123"/>
  <c r="BF200"/>
  <c r="BF234"/>
  <c r="BF241"/>
  <c r="BF248"/>
  <c r="BF264"/>
  <c r="BF279"/>
  <c r="BF281"/>
  <c r="BF297"/>
  <c r="BF355"/>
  <c r="BF360"/>
  <c r="BF366"/>
  <c r="BF376"/>
  <c r="BF383"/>
  <c r="BF414"/>
  <c r="BF443"/>
  <c r="BF452"/>
  <c r="BF454"/>
  <c r="BF100"/>
  <c r="BF163"/>
  <c r="BF196"/>
  <c r="BF231"/>
  <c r="BF243"/>
  <c r="BF253"/>
  <c r="BF269"/>
  <c r="BF290"/>
  <c r="BF292"/>
  <c r="BF306"/>
  <c r="BF385"/>
  <c r="BF392"/>
  <c r="BF399"/>
  <c r="BF406"/>
  <c r="BF407"/>
  <c r="BF419"/>
  <c r="BF422"/>
  <c r="BF435"/>
  <c r="BF442"/>
  <c r="BF174"/>
  <c r="BF202"/>
  <c r="BF216"/>
  <c r="BF225"/>
  <c r="BF267"/>
  <c r="BF295"/>
  <c r="BF308"/>
  <c r="BF328"/>
  <c r="BF330"/>
  <c r="BF351"/>
  <c r="BF379"/>
  <c r="BF402"/>
  <c r="BF410"/>
  <c i="1" r="BD55"/>
  <c i="2" r="F33"/>
  <c i="1" r="BB55"/>
  <c r="BB54"/>
  <c r="AX54"/>
  <c i="2" r="J31"/>
  <c i="1" r="AV55"/>
  <c i="2" r="F34"/>
  <c i="1" r="BC55"/>
  <c r="BC54"/>
  <c r="W32"/>
  <c i="2" r="F31"/>
  <c i="1" r="AZ55"/>
  <c r="AZ54"/>
  <c r="AV54"/>
  <c r="AK29"/>
  <c r="BD54"/>
  <c r="W33"/>
  <c i="2" l="1" r="P89"/>
  <c r="T404"/>
  <c r="R89"/>
  <c r="P88"/>
  <c i="1" r="AU55"/>
  <c i="2" r="P404"/>
  <c r="T89"/>
  <c r="T88"/>
  <c r="R404"/>
  <c r="BK404"/>
  <c r="J404"/>
  <c r="J63"/>
  <c r="BK89"/>
  <c r="BK88"/>
  <c r="J88"/>
  <c r="J55"/>
  <c i="1" r="W29"/>
  <c i="2" r="F32"/>
  <c i="1" r="BA55"/>
  <c r="BA54"/>
  <c r="AW54"/>
  <c r="AK30"/>
  <c r="AY54"/>
  <c r="W31"/>
  <c i="2" r="J32"/>
  <c i="1" r="AW55"/>
  <c r="AT55"/>
  <c r="AU54"/>
  <c i="2" l="1" r="R88"/>
  <c r="J89"/>
  <c r="J56"/>
  <c r="J28"/>
  <c i="1" r="AG55"/>
  <c r="AG54"/>
  <c r="AK26"/>
  <c r="AK35"/>
  <c r="W30"/>
  <c r="AT54"/>
  <c i="2" l="1" r="J37"/>
  <c i="1" r="AN54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<sst xmlns="http://schemas.openxmlformats.org/spreadsheetml/2006/main">
  <si>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</si>
  <si>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</si>
  <si>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</si>
  <si>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</si>
  <si>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</si>
  <si>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{de3b4cb8-5052-45b9-a6d2-9e9191b1e55d}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</si>
  <si>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</si>
  <si>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</si>
  <si>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</si>
  <si>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</si>
  <si>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</si>
  <si>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</si>
  <si>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</si>
  <si>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</si>
  <si>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</si>
  <si>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</si>
  <si>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</si>
  <si>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Zateplení svislé obvodové štítové stěny - U porcelánky 149, Loučky</t>
  </si>
  <si>
    <t>KSO:</t>
  </si>
  <si>
    <t/>
  </si>
  <si>
    <t>CC-CZ:</t>
  </si>
  <si>
    <t>Místo:</t>
  </si>
  <si>
    <t xml:space="preserve"> </t>
  </si>
  <si>
    <t>Datum:</t>
  </si>
  <si>
    <t>10. 10. 2023</t>
  </si>
  <si>
    <t>Zadavatel:</t>
  </si>
  <si>
    <t>IČ:</t>
  </si>
  <si>
    <t>Město Nové Sedlo</t>
  </si>
  <si>
    <t>DIČ:</t>
  </si>
  <si>
    <t>Uchazeč:</t>
  </si>
  <si>
    <t>Vyplň údaj</t>
  </si>
  <si>
    <t>Projektant:</t>
  </si>
  <si>
    <t>CENTRA STAV s.r.o.</t>
  </si>
  <si>
    <t>True</t>
  </si>
  <si>
    <t>Zpracovatel:</t>
  </si>
  <si>
    <t>Michal Kubelka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</si>
  <si>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</si>
  <si>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</si>
  <si>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</si>
  <si>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</si>
  <si>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</si>
  <si>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</si>
  <si>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</si>
  <si>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</si>
  <si>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</si>
  <si>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</si>
  <si>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</si>
  <si>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</si>
  <si>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</si>
  <si>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</si>
  <si>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</si>
  <si>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</si>
  <si>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</si>
  <si>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</si>
  <si>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</si>
  <si>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</si>
  <si>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</si>
  <si>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</si>
  <si>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</si>
  <si>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</si>
  <si>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</si>
  <si>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</si>
  <si>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</si>
  <si>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</si>
  <si>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</si>
  <si>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</si>
  <si>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</si>
  <si>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</si>
  <si>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</si>
  <si>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</si>
  <si>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</si>
  <si>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</si>
  <si>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</si>
  <si>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</si>
  <si>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</si>
  <si>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</si>
  <si>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</si>
  <si>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</si>
  <si>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</si>
  <si>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</si>
  <si>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</si>
  <si>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</si>
  <si>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</si>
  <si>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</si>
  <si>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</si>
  <si>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</si>
  <si>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</si>
  <si>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</si>
  <si>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</si>
  <si>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</si>
  <si>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</si>
  <si>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</si>
  <si>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</si>
  <si>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</si>
  <si>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742 - Elektroinstalace - slaboproud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</si>
  <si>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</si>
  <si>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</si>
  <si>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</si>
  <si>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</si>
  <si>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</si>
  <si>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</si>
  <si>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</si>
  <si>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</si>
  <si>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</si>
  <si>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</si>
  <si>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</si>
  <si>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</si>
  <si>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</si>
  <si>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</si>
  <si>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</si>
  <si>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</si>
  <si>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</si>
  <si>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</si>
  <si>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</si>
  <si>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</si>
  <si>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</si>
  <si>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</si>
  <si>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132212131</t>
  </si>
  <si>
    <t>Hloubení nezapažených rýh šířky do 800 mm ručně s urovnáním dna do předepsaného profilu a spádu v hornině třídy těžitelnosti I skupiny 3 soudržných</t>
  </si>
  <si>
    <t>m3</t>
  </si>
  <si>
    <t>CS ÚRS 2023 02</t>
  </si>
  <si>
    <t>4</t>
  </si>
  <si>
    <t>2</t>
  </si>
  <si>
    <t>-721915188</t>
  </si>
  <si>
    <t>Online PSC</t>
  </si>
  <si>
    <t>https://podminky.urs.cz/item/CS_URS_2023_02/132212131</t>
  </si>
  <si>
    <t>VV</t>
  </si>
  <si>
    <t>Patky pro schodiště</t>
  </si>
  <si>
    <t>2*0,6*0,8*2</t>
  </si>
  <si>
    <t>Obrubníky pod schodištěm</t>
  </si>
  <si>
    <t>(0,82+0,82+0,6+0,6+1,82+1,82+1,65)*(0,25*0,25)</t>
  </si>
  <si>
    <t>Součet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</si>
  <si>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</si>
  <si>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</si>
  <si>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-337100544</t>
  </si>
  <si>
    <t>https://podminky.urs.cz/item/CS_URS_2023_02/162211311</t>
  </si>
  <si>
    <t>3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</si>
  <si>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</si>
  <si>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</si>
  <si>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-1868367328</t>
  </si>
  <si>
    <t>https://podminky.urs.cz/item/CS_URS_2023_02/162211319</t>
  </si>
  <si>
    <t>2,428*3</t>
  </si>
  <si>
    <t>167111101</t>
  </si>
  <si>
    <t>Nakládání, skládání a překládání neulehlého výkopku nebo sypaniny ručně nakládání, z hornin třídy těžitelnosti I, skupiny 1 až 3</t>
  </si>
  <si>
    <t>-309723797</t>
  </si>
  <si>
    <t>https://podminky.urs.cz/item/CS_URS_2023_02/167111101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</si>
  <si>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</si>
  <si>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</si>
  <si>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</si>
  <si>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-2129089892</t>
  </si>
  <si>
    <t>https://podminky.urs.cz/item/CS_URS_2023_02/162751117</t>
  </si>
  <si>
    <t>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</si>
  <si>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</si>
  <si>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</si>
  <si>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-83866909</t>
  </si>
  <si>
    <t>https://podminky.urs.cz/item/CS_URS_2023_02/162751119</t>
  </si>
  <si>
    <t>7</t>
  </si>
  <si>
    <t>171251201</t>
  </si>
  <si>
    <t>Uložení sypaniny na skládky nebo meziskládky bez hutnění s upravením uložené sypaniny do předepsaného tvaru</t>
  </si>
  <si>
    <t>-1850941981</t>
  </si>
  <si>
    <t>https://podminky.urs.cz/item/CS_URS_2023_02/171251201</t>
  </si>
  <si>
    <t>8</t>
  </si>
  <si>
    <t>171201221</t>
  </si>
  <si>
    <t>Poplatek za uložení stavebního odpadu na skládce (skládkovné) zeminy a kamení zatříděného do Katalogu odpadů pod kódem 17 05 04</t>
  </si>
  <si>
    <t>t</t>
  </si>
  <si>
    <t>-1213751224</t>
  </si>
  <si>
    <t>https://podminky.urs.cz/item/CS_URS_2023_02/171201221</t>
  </si>
  <si>
    <t>2,428*1,8</t>
  </si>
  <si>
    <t>9</t>
  </si>
  <si>
    <t>181311103</t>
  </si>
  <si>
    <t>Rozprostření a urovnání ornice v rovině nebo ve svahu sklonu do 1:5 ručně při souvislé ploše, tl. vrstvy do 200 mm</t>
  </si>
  <si>
    <t>m2</t>
  </si>
  <si>
    <t>-1397028679</t>
  </si>
  <si>
    <t>https://podminky.urs.cz/item/CS_URS_2023_02/181311103</t>
  </si>
  <si>
    <t>Kolem obrubníků</t>
  </si>
  <si>
    <t>(3,27+3,27+1,65)*0,3</t>
  </si>
  <si>
    <t>10</t>
  </si>
  <si>
    <t>181411131</t>
  </si>
  <si>
    <t>Založení trávníku na půdě předem připravené plochy do 1000 m2 výsevem včetně utažení parkového v rovině nebo na svahu do 1:5</t>
  </si>
  <si>
    <t>99355902</t>
  </si>
  <si>
    <t>https://podminky.urs.cz/item/CS_URS_2023_02/181411131</t>
  </si>
  <si>
    <t>11</t>
  </si>
  <si>
    <t>M</t>
  </si>
  <si>
    <t>00572410</t>
  </si>
  <si>
    <t>osivo směs travní parková</t>
  </si>
  <si>
    <t>kg</t>
  </si>
  <si>
    <t>635646591</t>
  </si>
  <si>
    <t>2,457*0,02 'Přepočtené koeficientem množství</t>
  </si>
  <si>
    <t>12</t>
  </si>
  <si>
    <t>183403153</t>
  </si>
  <si>
    <t>Obdělání půdy hrabáním v rovině nebo na svahu do 1:5</t>
  </si>
  <si>
    <t>-1743129328</t>
  </si>
  <si>
    <t>https://podminky.urs.cz/item/CS_URS_2023_02/183403153</t>
  </si>
  <si>
    <t>Zakládání</t>
  </si>
  <si>
    <t>13</t>
  </si>
  <si>
    <t>274313711</t>
  </si>
  <si>
    <t>Základy z betonu prostého pasy betonu kamenem neprokládaného tř. C 20/25</t>
  </si>
  <si>
    <t>-1574899697</t>
  </si>
  <si>
    <t>https://podminky.urs.cz/item/CS_URS_2023_02/274313711</t>
  </si>
  <si>
    <t>Úpravy povrchů, podlahy a osazování výplní</t>
  </si>
  <si>
    <t>14</t>
  </si>
  <si>
    <t>629991012</t>
  </si>
  <si>
    <t>Zakrytí vnějších ploch před znečištěním včetně pozdějšího odkrytí výplní otvorů a svislých ploch fólií přilepenou na začišťovací lištu</t>
  </si>
  <si>
    <t>-857594773</t>
  </si>
  <si>
    <t>https://podminky.urs.cz/item/CS_URS_2023_02/629991012</t>
  </si>
  <si>
    <t>(1,2*1,2)*3</t>
  </si>
  <si>
    <t>1,2*2,1</t>
  </si>
  <si>
    <t>(1,8*1)*3</t>
  </si>
  <si>
    <t>1,8*0,6</t>
  </si>
  <si>
    <t>(2,4*1,2)*2</t>
  </si>
  <si>
    <t>629995101</t>
  </si>
  <si>
    <t>Očištění vnějších ploch tlakovou vodou omytím</t>
  </si>
  <si>
    <t>1591470808</t>
  </si>
  <si>
    <t>https://podminky.urs.cz/item/CS_URS_2023_02/629995101</t>
  </si>
  <si>
    <t>Fasáda</t>
  </si>
  <si>
    <t>180,39+40,72</t>
  </si>
  <si>
    <t>3*10,1</t>
  </si>
  <si>
    <t>-1,2*2,1</t>
  </si>
  <si>
    <t>-(1,2*1,2)*3</t>
  </si>
  <si>
    <t>-(1,8*1)*3</t>
  </si>
  <si>
    <t>-1,8*0,6</t>
  </si>
  <si>
    <t>-2,4*1,2</t>
  </si>
  <si>
    <t>-0,45*1,2</t>
  </si>
  <si>
    <t>(1,2+2,1+2,1)*0,3</t>
  </si>
  <si>
    <t>((1,2*3)*0,1)*3</t>
  </si>
  <si>
    <t>((1,8+1+1)*0,1)*3</t>
  </si>
  <si>
    <t>(1,8+0,6+0,6+2,4+1,2+1,2+0,45+0,45+1,2)*0,1</t>
  </si>
  <si>
    <t>Po odsekání obkladu soklu</t>
  </si>
  <si>
    <t>(4,35+3+16,15)*0,9</t>
  </si>
  <si>
    <t>Pilíř HUP</t>
  </si>
  <si>
    <t>(0,6+0,6+0,8)*1,81</t>
  </si>
  <si>
    <t>Parapety</t>
  </si>
  <si>
    <t>(1,2+1,2+1,2+1,8+1,8+1,8+1,8+2,4+0,45)*0,1</t>
  </si>
  <si>
    <t>16</t>
  </si>
  <si>
    <t>622325103</t>
  </si>
  <si>
    <t>Oprava vápenocementové omítky vnějších ploch stupně členitosti 1 hladké stěn, v rozsahu opravované plochy přes 30 do 50%</t>
  </si>
  <si>
    <t>-1055528145</t>
  </si>
  <si>
    <t>https://podminky.urs.cz/item/CS_URS_2023_02/622325103</t>
  </si>
  <si>
    <t>17</t>
  </si>
  <si>
    <t>622131101</t>
  </si>
  <si>
    <t>Podkladní a spojovací vrstva vnějších omítaných ploch cementový postřik nanášený ručně celoplošně stěn</t>
  </si>
  <si>
    <t>2055853150</t>
  </si>
  <si>
    <t>https://podminky.urs.cz/item/CS_URS_2023_02/622131101</t>
  </si>
  <si>
    <t>18</t>
  </si>
  <si>
    <t>622321121</t>
  </si>
  <si>
    <t>Omítka vápenocementová vnějších ploch nanášená ručně jednovrstvá, tloušťky do 15 mm hladká stěn</t>
  </si>
  <si>
    <t>-681205321</t>
  </si>
  <si>
    <t>https://podminky.urs.cz/item/CS_URS_2023_02/622321121</t>
  </si>
  <si>
    <t>19</t>
  </si>
  <si>
    <t>622321191</t>
  </si>
  <si>
    <t>Omítka vápenocementová vnějších ploch nanášená ručně Příplatek k cenám za každých dalších i započatých 5 mm tloušťky omítky přes 15 mm stěn</t>
  </si>
  <si>
    <t>-526496673</t>
  </si>
  <si>
    <t>https://podminky.urs.cz/item/CS_URS_2023_02/622321191</t>
  </si>
  <si>
    <t>20</t>
  </si>
  <si>
    <t>622131121</t>
  </si>
  <si>
    <t>Podkladní a spojovací vrstva vnějších omítaných ploch penetrace nanášená ručně stěn</t>
  </si>
  <si>
    <t>-1040038951</t>
  </si>
  <si>
    <t>https://podminky.urs.cz/item/CS_URS_2023_02/622131121</t>
  </si>
  <si>
    <t>622211021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</si>
  <si>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</si>
  <si>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1142124117</t>
  </si>
  <si>
    <t>https://podminky.urs.cz/item/CS_URS_2023_02/622211021</t>
  </si>
  <si>
    <t>Sokl</t>
  </si>
  <si>
    <t>(16,15+3,1+4,35)*0,9</t>
  </si>
  <si>
    <t>22</t>
  </si>
  <si>
    <t>28376422</t>
  </si>
  <si>
    <t>deska XPS hrana polodrážková a hladký povrch 300kPA λ=0,036 tl 100mm</t>
  </si>
  <si>
    <t>-900683158</t>
  </si>
  <si>
    <t>21,24*1,05 'Přepočtené koeficientem množství</t>
  </si>
  <si>
    <t>23</t>
  </si>
  <si>
    <t>622211031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</si>
  <si>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</si>
  <si>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1052033478</t>
  </si>
  <si>
    <t>https://podminky.urs.cz/item/CS_URS_2023_02/622211031</t>
  </si>
  <si>
    <t>166,12+36,8</t>
  </si>
  <si>
    <t>3,14*9,2</t>
  </si>
  <si>
    <t>-1,2*1,2</t>
  </si>
  <si>
    <t>-1,8*0,14</t>
  </si>
  <si>
    <t>24</t>
  </si>
  <si>
    <t>28376042</t>
  </si>
  <si>
    <t>deska EPS grafitová fasádní λ=0,033 tl 140mm</t>
  </si>
  <si>
    <t>1234325539</t>
  </si>
  <si>
    <t>216,976*1,05 'Přepočtené koeficientem množství</t>
  </si>
  <si>
    <t>25</t>
  </si>
  <si>
    <t>622251101</t>
  </si>
  <si>
    <t>Montáž kontaktního zateplení lepením a mechanickým kotvením Příplatek k cenám za zápustnou montáž kotev s použitím tepelněizolačních zátek na vnější stěny z polystyrenu</t>
  </si>
  <si>
    <t>-1348304227</t>
  </si>
  <si>
    <t>https://podminky.urs.cz/item/CS_URS_2023_02/622251101</t>
  </si>
  <si>
    <t>21,24+216,976</t>
  </si>
  <si>
    <t>26</t>
  </si>
  <si>
    <t>622212001</t>
  </si>
  <si>
    <t>Montáž kontaktního zateplení vnějšího ostění, nadpraží nebo parapetu lepením z polystyrenových desek hloubky špalet do 200 mm, tloušťky desek do 40 mm</t>
  </si>
  <si>
    <t>m</t>
  </si>
  <si>
    <t>-1118036792</t>
  </si>
  <si>
    <t>https://podminky.urs.cz/item/CS_URS_2023_02/622212001</t>
  </si>
  <si>
    <t>(1,2*3)*3</t>
  </si>
  <si>
    <t>(1,8+1+1)*3</t>
  </si>
  <si>
    <t>1,8+0,14+0,14+2,4+1,2+1,2+0,45+0,45+1,2</t>
  </si>
  <si>
    <t>27</t>
  </si>
  <si>
    <t>28376031</t>
  </si>
  <si>
    <t>deska EPS grafitová fasádní λ=0,033 tl 30mm</t>
  </si>
  <si>
    <t>-243552830</t>
  </si>
  <si>
    <t>31,18*0,1</t>
  </si>
  <si>
    <t>3,118*1,1 'Přepočtené koeficientem množství</t>
  </si>
  <si>
    <t>28</t>
  </si>
  <si>
    <t>622212051</t>
  </si>
  <si>
    <t>Montáž kontaktního zateplení vnějšího ostění, nadpraží nebo parapetu lepením z polystyrenových desek hloubky špalet přes 200 do 400 mm, tloušťky desek do 40 mm</t>
  </si>
  <si>
    <t>-666696804</t>
  </si>
  <si>
    <t>https://podminky.urs.cz/item/CS_URS_2023_02/622212051</t>
  </si>
  <si>
    <t>1,2+1,2+1,2</t>
  </si>
  <si>
    <t>29</t>
  </si>
  <si>
    <t>-2088304995</t>
  </si>
  <si>
    <t>3,6*0,35</t>
  </si>
  <si>
    <t>1,26*1,1 'Přepočtené koeficientem množství</t>
  </si>
  <si>
    <t>30</t>
  </si>
  <si>
    <t>622221031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</si>
  <si>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120 do 160 mm</t>
  </si>
  <si>
    <t>-782641842</t>
  </si>
  <si>
    <t>https://podminky.urs.cz/item/CS_URS_2023_02/622221031</t>
  </si>
  <si>
    <t>Protipožární pás</t>
  </si>
  <si>
    <t>(17,09+3,14+4,35-1,18)*0,9</t>
  </si>
  <si>
    <t>-1,2*0,9</t>
  </si>
  <si>
    <t>-1,8*0,46</t>
  </si>
  <si>
    <t>31</t>
  </si>
  <si>
    <t>63142027</t>
  </si>
  <si>
    <t>deska tepelně izolační minerální kontaktních fasád podélné vlákno λ=0,035 tl 140mm</t>
  </si>
  <si>
    <t>-1042176890</t>
  </si>
  <si>
    <t>19,152*1,05 'Přepočtené koeficientem množství</t>
  </si>
  <si>
    <t>32</t>
  </si>
  <si>
    <t>622251105</t>
  </si>
  <si>
    <t>Montáž kontaktního zateplení lepením a mechanickým kotvením Příplatek k cenám za zápustnou montáž kotev s použitím tepelněizolačních zátek na vnější stěny z minerální vlny</t>
  </si>
  <si>
    <t>-16312787</t>
  </si>
  <si>
    <t>https://podminky.urs.cz/item/CS_URS_2023_02/622251105</t>
  </si>
  <si>
    <t>33</t>
  </si>
  <si>
    <t>622222001</t>
  </si>
  <si>
    <t>Montáž kontaktního zateplení vnějšího ostění, nadpraží nebo parapetu lepením z desek z minerální vlny s podélnou nebo kolmou orientací vláken nebo z kombinovaných desek hloubky špalet do 200 mm, tloušťky desek do 40 mm</t>
  </si>
  <si>
    <t>909373132</t>
  </si>
  <si>
    <t>https://podminky.urs.cz/item/CS_URS_2023_02/622222001</t>
  </si>
  <si>
    <t>0,46+0,46</t>
  </si>
  <si>
    <t>34</t>
  </si>
  <si>
    <t>63142020</t>
  </si>
  <si>
    <t>deska tepelně izolační minerální kontaktních fasád podélné vlákno λ=0,035 tl 40mm</t>
  </si>
  <si>
    <t>980622786</t>
  </si>
  <si>
    <t>0,92*0,1</t>
  </si>
  <si>
    <t>0,092*1,1 'Přepočtené koeficientem množství</t>
  </si>
  <si>
    <t>35</t>
  </si>
  <si>
    <t>622222051</t>
  </si>
  <si>
    <t>Montáž kontaktního zateplení vnějšího ostění, nadpraží nebo parapetu lepením z desek z minerální vlny s podélnou nebo kolmou orientací vláken nebo z kombinovaných desek hloubky špalet přes 200 do 400 mm, tloušťky desek do 40 mm</t>
  </si>
  <si>
    <t>-443542152</t>
  </si>
  <si>
    <t>https://podminky.urs.cz/item/CS_URS_2023_02/622222051</t>
  </si>
  <si>
    <t>36</t>
  </si>
  <si>
    <t>-1992963241</t>
  </si>
  <si>
    <t>1,8*0,1</t>
  </si>
  <si>
    <t>0,18*1,1 'Přepočtené koeficientem množství</t>
  </si>
  <si>
    <t>37</t>
  </si>
  <si>
    <t>622142001</t>
  </si>
  <si>
    <t>Potažení vnějších ploch pletivem v ploše nebo pruzích, na plném podkladu sklovláknitým vtlačením do tmelu stěn</t>
  </si>
  <si>
    <t>-797832179</t>
  </si>
  <si>
    <t>https://podminky.urs.cz/item/CS_URS_2023_02/622142001</t>
  </si>
  <si>
    <t>(0,5+0,5+0,8)*1,81</t>
  </si>
  <si>
    <t>Hrany KZS</t>
  </si>
  <si>
    <t>(8,62+8,62-1,2)*0,14</t>
  </si>
  <si>
    <t>(0,9+0,9)*0,1</t>
  </si>
  <si>
    <t>38</t>
  </si>
  <si>
    <t>622252001</t>
  </si>
  <si>
    <t>Montáž profilů kontaktního zateplení zakládacích soklových připevněných hmoždinkami</t>
  </si>
  <si>
    <t>-986882506</t>
  </si>
  <si>
    <t>https://podminky.urs.cz/item/CS_URS_2023_02/622252001</t>
  </si>
  <si>
    <t>17,09+3,14+4,35-1,18</t>
  </si>
  <si>
    <t>39</t>
  </si>
  <si>
    <t>59051634</t>
  </si>
  <si>
    <t>profil zakládací Al tl 1,0mm pro ETICS pro izolant tl 140mm</t>
  </si>
  <si>
    <t>495758073</t>
  </si>
  <si>
    <t>23,4*1,05 'Přepočtené koeficientem množství</t>
  </si>
  <si>
    <t>40</t>
  </si>
  <si>
    <t>622143003</t>
  </si>
  <si>
    <t>Montáž omítkových profilů plastových, pozinkovaných nebo dřevěných upevněných vtlačením do podkladní vrstvy nebo přibitím rohových s tkaninou</t>
  </si>
  <si>
    <t>-1231170512</t>
  </si>
  <si>
    <t>https://podminky.urs.cz/item/CS_URS_2023_02/622143003</t>
  </si>
  <si>
    <t>1,2+2,1+2,1</t>
  </si>
  <si>
    <t>(1,2+1,2+1,2)*3</t>
  </si>
  <si>
    <t>1,8+0,6+0,6</t>
  </si>
  <si>
    <t>2,4+1,2+1,2</t>
  </si>
  <si>
    <t>0,45+1,2</t>
  </si>
  <si>
    <t>9,52+9,52+11-1,2+1,81+1,81</t>
  </si>
  <si>
    <t>41</t>
  </si>
  <si>
    <t>59051486</t>
  </si>
  <si>
    <t>profil rohový PVC 15x15mm s výztužnou tkaninou š 100mm pro ETICS</t>
  </si>
  <si>
    <t>-635046510</t>
  </si>
  <si>
    <t>69,51*1,15 'Přepočtené koeficientem množství</t>
  </si>
  <si>
    <t>42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</si>
  <si>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</si>
  <si>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</si>
  <si>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726302519</t>
  </si>
  <si>
    <t>https://podminky.urs.cz/item/CS_URS_2023_02/622143004</t>
  </si>
  <si>
    <t>43</t>
  </si>
  <si>
    <t>28342205</t>
  </si>
  <si>
    <t>profil začišťovací PVC 6mm s výztužnou tkaninou pro ostění ETICS</t>
  </si>
  <si>
    <t>-428356482</t>
  </si>
  <si>
    <t>37,05*1,15 'Přepočtené koeficientem množství</t>
  </si>
  <si>
    <t>44</t>
  </si>
  <si>
    <t>622252002</t>
  </si>
  <si>
    <t>Montáž profilů kontaktního zateplení ostatních stěnových, dilatačních apod. lepených do tmelu</t>
  </si>
  <si>
    <t>1259593749</t>
  </si>
  <si>
    <t>https://podminky.urs.cz/item/CS_URS_2023_02/622252002</t>
  </si>
  <si>
    <t>45</t>
  </si>
  <si>
    <t>1650400067</t>
  </si>
  <si>
    <t>Okapnice pro zakládací profil LTO</t>
  </si>
  <si>
    <t>326802894</t>
  </si>
  <si>
    <t>23,4*1,15 'Přepočtené koeficientem množství</t>
  </si>
  <si>
    <t>46</t>
  </si>
  <si>
    <t>622151021</t>
  </si>
  <si>
    <t>Penetrační nátěr vnějších pastovitých tenkovrstvých omítek mozaikových akrylátový stěn</t>
  </si>
  <si>
    <t>-944822239</t>
  </si>
  <si>
    <t>https://podminky.urs.cz/item/CS_URS_2023_02/622151021</t>
  </si>
  <si>
    <t>47</t>
  </si>
  <si>
    <t>622511102</t>
  </si>
  <si>
    <t>Omítka tenkovrstvá akrylátová vnějších ploch probarvená bez penetrace mozaiková jemnozrnná stěn</t>
  </si>
  <si>
    <t>-1697813633</t>
  </si>
  <si>
    <t>https://podminky.urs.cz/item/CS_URS_2023_02/622511102</t>
  </si>
  <si>
    <t>48</t>
  </si>
  <si>
    <t>622151031</t>
  </si>
  <si>
    <t>Penetrační nátěr vnějších pastovitých tenkovrstvých omítek silikonový stěn</t>
  </si>
  <si>
    <t>694905804</t>
  </si>
  <si>
    <t>https://podminky.urs.cz/item/CS_URS_2023_02/622151031</t>
  </si>
  <si>
    <t>Ostění a nadpraží výplní</t>
  </si>
  <si>
    <t>31,18*0,24+3,6*0,49+0,92*0,24+1,8*0,49</t>
  </si>
  <si>
    <t>49</t>
  </si>
  <si>
    <t>622531012</t>
  </si>
  <si>
    <t>Omítka tenkovrstvá silikonová vnějších ploch probarvená bez penetrace zatíraná (škrábaná), zrnitost 1,5 mm stěn</t>
  </si>
  <si>
    <t>1587224313</t>
  </si>
  <si>
    <t>https://podminky.urs.cz/item/CS_URS_2023_02/622531012</t>
  </si>
  <si>
    <t>50</t>
  </si>
  <si>
    <t>637121111</t>
  </si>
  <si>
    <t>Okapový chodník z kameniva s udusáním a urovnáním povrchu z kačírku tl. 100 mm</t>
  </si>
  <si>
    <t>510549552</t>
  </si>
  <si>
    <t>https://podminky.urs.cz/item/CS_URS_2023_02/637121111</t>
  </si>
  <si>
    <t>Pod schodištěm</t>
  </si>
  <si>
    <t>3,27*1,65</t>
  </si>
  <si>
    <t>Ostatní konstrukce a práce, bourání</t>
  </si>
  <si>
    <t>51</t>
  </si>
  <si>
    <t>978015361</t>
  </si>
  <si>
    <t>Otlučení vápenných nebo vápenocementových omítek vnějších ploch s vyškrabáním spar a s očištěním zdiva stupně členitosti 1 a 2, v rozsahu přes 30 do 50 %</t>
  </si>
  <si>
    <t>370032266</t>
  </si>
  <si>
    <t>https://podminky.urs.cz/item/CS_URS_2023_02/978015361</t>
  </si>
  <si>
    <t>52</t>
  </si>
  <si>
    <t>978015391</t>
  </si>
  <si>
    <t>Otlučení vápenných nebo vápenocementových omítek vnějších ploch s vyškrabáním spar a s očištěním zdiva stupně členitosti 1 a 2, v rozsahu přes 80 do 100 %</t>
  </si>
  <si>
    <t>1044795655</t>
  </si>
  <si>
    <t>https://podminky.urs.cz/item/CS_URS_2023_02/978015391</t>
  </si>
  <si>
    <t>53</t>
  </si>
  <si>
    <t>978059641</t>
  </si>
  <si>
    <t>Odsekání obkladů stěn včetně otlučení podkladní omítky až na zdivo z obkládaček vnějších, z jakýchkoliv materiálů, plochy přes 1 m2</t>
  </si>
  <si>
    <t>-445973870</t>
  </si>
  <si>
    <t>https://podminky.urs.cz/item/CS_URS_2023_02/978059641</t>
  </si>
  <si>
    <t>Obklad soklu</t>
  </si>
  <si>
    <t>54</t>
  </si>
  <si>
    <t>009-x1</t>
  </si>
  <si>
    <t>Vybourání stávajícího betonového schodiště vč. likvidace odpadu</t>
  </si>
  <si>
    <t>soubor</t>
  </si>
  <si>
    <t>-310132607</t>
  </si>
  <si>
    <t>55</t>
  </si>
  <si>
    <t>916231113</t>
  </si>
  <si>
    <t>Osazení chodníkového obrubníku betonového se zřízením lože, s vyplněním a zatřením spár cementovou maltou ležatého s boční opěrou z betonu prostého, do lože z betonu prostého</t>
  </si>
  <si>
    <t>2016839981</t>
  </si>
  <si>
    <t>https://podminky.urs.cz/item/CS_URS_2023_02/916231113</t>
  </si>
  <si>
    <t>0,82+0,82+0,6+0,6+1,82+1,82+1,65</t>
  </si>
  <si>
    <t>56</t>
  </si>
  <si>
    <t>59217016</t>
  </si>
  <si>
    <t>obrubník betonový chodníkový 1000x80x250mm</t>
  </si>
  <si>
    <t>-1686162290</t>
  </si>
  <si>
    <t>8,13*1,1 'Přepočtené koeficientem množství</t>
  </si>
  <si>
    <t>57</t>
  </si>
  <si>
    <t>919726122</t>
  </si>
  <si>
    <t>Geotextilie netkaná pro ochranu, separaci nebo filtraci měrná hmotnost přes 200 do 300 g/m2</t>
  </si>
  <si>
    <t>1498514471</t>
  </si>
  <si>
    <t>https://podminky.urs.cz/item/CS_URS_2023_02/919726122</t>
  </si>
  <si>
    <t>58</t>
  </si>
  <si>
    <t>941211112</t>
  </si>
  <si>
    <t>Lešení řadové rámové lehké pracovní s podlahami s provozním zatížením tř. 3 do 200 kg/m2 šířky tř. SW06 od 0,6 do 0,9 m výšky přes 10 do 25 m montáž</t>
  </si>
  <si>
    <t>-2025590266</t>
  </si>
  <si>
    <t>https://podminky.urs.cz/item/CS_URS_2023_02/941211112</t>
  </si>
  <si>
    <t>7,5*12</t>
  </si>
  <si>
    <t>4,5*12</t>
  </si>
  <si>
    <t>3*12</t>
  </si>
  <si>
    <t>59</t>
  </si>
  <si>
    <t>941211212</t>
  </si>
  <si>
    <t>Lešení řadové rámové lehké pracovní s podlahami s provozním zatížením tř. 3 do 200 kg/m2 šířky tř. SW06 od 0,6 do 0,9 m výšky přes 10 do 25 m příplatek za každý den použití</t>
  </si>
  <si>
    <t>-1628200533</t>
  </si>
  <si>
    <t>https://podminky.urs.cz/item/CS_URS_2023_02/941211212</t>
  </si>
  <si>
    <t>180*60</t>
  </si>
  <si>
    <t>60</t>
  </si>
  <si>
    <t>941211812</t>
  </si>
  <si>
    <t>Lešení řadové rámové lehké pracovní s podlahami s provozním zatížením tř. 3 do 200 kg/m2 šířky tř. SW06 od 0,6 do 0,9 m výšky přes 10 do 25 m demontáž</t>
  </si>
  <si>
    <t>-1429076457</t>
  </si>
  <si>
    <t>https://podminky.urs.cz/item/CS_URS_2023_02/941211812</t>
  </si>
  <si>
    <t>61</t>
  </si>
  <si>
    <t>944511111</t>
  </si>
  <si>
    <t>Síť ochranná zavěšená na konstrukci lešení z textilie z umělých vláken montáž</t>
  </si>
  <si>
    <t>-1848162487</t>
  </si>
  <si>
    <t>https://podminky.urs.cz/item/CS_URS_2023_02/944511111</t>
  </si>
  <si>
    <t>62</t>
  </si>
  <si>
    <t>944511211</t>
  </si>
  <si>
    <t>Síť ochranná zavěšená na konstrukci lešení z textilie z umělých vláken příplatek k ceně za každý den použití</t>
  </si>
  <si>
    <t>-1444756361</t>
  </si>
  <si>
    <t>https://podminky.urs.cz/item/CS_URS_2023_02/944511211</t>
  </si>
  <si>
    <t>63</t>
  </si>
  <si>
    <t>944511811</t>
  </si>
  <si>
    <t>Síť ochranná zavěšená na konstrukci lešení z textilie z umělých vláken demontáž</t>
  </si>
  <si>
    <t>841224736</t>
  </si>
  <si>
    <t>https://podminky.urs.cz/item/CS_URS_2023_02/944511811</t>
  </si>
  <si>
    <t>997</t>
  </si>
  <si>
    <t>Přesun sutě</t>
  </si>
  <si>
    <t>64</t>
  </si>
  <si>
    <t>997002611</t>
  </si>
  <si>
    <t>Nakládání suti a vybouraných hmot na dopravní prostředek pro vodorovné přemístění</t>
  </si>
  <si>
    <t>1274663868</t>
  </si>
  <si>
    <t>https://podminky.urs.cz/item/CS_URS_2023_02/997002611</t>
  </si>
  <si>
    <t>65</t>
  </si>
  <si>
    <t>997013214</t>
  </si>
  <si>
    <t>Vnitrostaveništní doprava suti a vybouraných hmot vodorovně do 50 m svisle ručně pro budovy a haly výšky přes 12 do 15 m</t>
  </si>
  <si>
    <t>-1423256650</t>
  </si>
  <si>
    <t>https://podminky.urs.cz/item/CS_URS_2023_02/997013214</t>
  </si>
  <si>
    <t>66</t>
  </si>
  <si>
    <t>997013501</t>
  </si>
  <si>
    <t>Odvoz suti a vybouraných hmot na skládku nebo meziskládku se složením, na vzdálenost do 1 km</t>
  </si>
  <si>
    <t>-1538051096</t>
  </si>
  <si>
    <t>https://podminky.urs.cz/item/CS_URS_2023_02/997013501</t>
  </si>
  <si>
    <t>67</t>
  </si>
  <si>
    <t>997013509</t>
  </si>
  <si>
    <t>Odvoz suti a vybouraných hmot na skládku nebo meziskládku se složením, na vzdálenost Příplatek k ceně za každý další i započatý 1 km přes 1 km</t>
  </si>
  <si>
    <t>1851486761</t>
  </si>
  <si>
    <t>https://podminky.urs.cz/item/CS_URS_2023_02/997013509</t>
  </si>
  <si>
    <t>9,185*12</t>
  </si>
  <si>
    <t>68</t>
  </si>
  <si>
    <t>997013603</t>
  </si>
  <si>
    <t>Poplatek za uložení stavebního odpadu na skládce (skládkovné) cihelného zatříděného do Katalogu odpadů pod kódem 17 01 02</t>
  </si>
  <si>
    <t>1855258231</t>
  </si>
  <si>
    <t>https://podminky.urs.cz/item/CS_URS_2023_02/997013603</t>
  </si>
  <si>
    <t>69</t>
  </si>
  <si>
    <t>997013631</t>
  </si>
  <si>
    <t>Poplatek za uložení stavebního odpadu na skládce (skládkovné) směsného stavebního a demoličního zatříděného do Katalogu odpadů pod kódem 17 09 04</t>
  </si>
  <si>
    <t>1010667032</t>
  </si>
  <si>
    <t>https://podminky.urs.cz/item/CS_URS_2023_02/997013631</t>
  </si>
  <si>
    <t>998</t>
  </si>
  <si>
    <t>Přesun hmot</t>
  </si>
  <si>
    <t>70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</si>
  <si>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</si>
  <si>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</si>
  <si>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9384672</t>
  </si>
  <si>
    <t>https://podminky.urs.cz/item/CS_URS_2023_02/998018003</t>
  </si>
  <si>
    <t>PSV</t>
  </si>
  <si>
    <t>Práce a dodávky PSV</t>
  </si>
  <si>
    <t>713</t>
  </si>
  <si>
    <t>Izolace tepelné</t>
  </si>
  <si>
    <t>71</t>
  </si>
  <si>
    <t>713-x1</t>
  </si>
  <si>
    <t>D+M Vyspádování pod vnější parapety polystyrenem XPS s vyztužení perlinkou a tmelem</t>
  </si>
  <si>
    <t>37487431</t>
  </si>
  <si>
    <t>72</t>
  </si>
  <si>
    <t>998713203</t>
  </si>
  <si>
    <t>Přesun hmot pro izolace tepelné stanovený procentní sazbou (%) z ceny vodorovná dopravní vzdálenost do 50 m v objektech výšky přes 12 do 24 m</t>
  </si>
  <si>
    <t>%</t>
  </si>
  <si>
    <t>-1152003156</t>
  </si>
  <si>
    <t>https://podminky.urs.cz/item/CS_URS_2023_02/998713203</t>
  </si>
  <si>
    <t>721</t>
  </si>
  <si>
    <t>Zdravotechnika - vnitřní kanalizace</t>
  </si>
  <si>
    <t>73</t>
  </si>
  <si>
    <t>721242804</t>
  </si>
  <si>
    <t>Demontáž lapačů střešních splavenin DN 125</t>
  </si>
  <si>
    <t>kus</t>
  </si>
  <si>
    <t>948466494</t>
  </si>
  <si>
    <t>https://podminky.urs.cz/item/CS_URS_2023_02/721242804</t>
  </si>
  <si>
    <t>74</t>
  </si>
  <si>
    <t>721242106</t>
  </si>
  <si>
    <t>Lapače střešních splavenin polypropylenové (PP) se svislým odtokem DN 125</t>
  </si>
  <si>
    <t>2040652182</t>
  </si>
  <si>
    <t>https://podminky.urs.cz/item/CS_URS_2023_02/721242106</t>
  </si>
  <si>
    <t>75</t>
  </si>
  <si>
    <t>721-x1</t>
  </si>
  <si>
    <t>Přípomoc pro výměnu lapačů - výkopy, úprava potrubí, dopojení lapače, opískování, likvidace odpadu, apod....</t>
  </si>
  <si>
    <t>-714572652</t>
  </si>
  <si>
    <t>76</t>
  </si>
  <si>
    <t>998721203</t>
  </si>
  <si>
    <t>Přesun hmot pro vnitřní kanalizace stanovený procentní sazbou (%) z ceny vodorovná dopravní vzdálenost do 50 m v objektech výšky přes 12 do 24 m</t>
  </si>
  <si>
    <t>272972834</t>
  </si>
  <si>
    <t>https://podminky.urs.cz/item/CS_URS_2023_02/998721203</t>
  </si>
  <si>
    <t>742</t>
  </si>
  <si>
    <t>Elektroinstalace - slaboproud</t>
  </si>
  <si>
    <t>77</t>
  </si>
  <si>
    <t>742-x1</t>
  </si>
  <si>
    <t>Demontáž satelitu s držákem, uschování a zpětná montáž s novým ukotvením po dokončení prací</t>
  </si>
  <si>
    <t>173330777</t>
  </si>
  <si>
    <t>78</t>
  </si>
  <si>
    <t>998742203</t>
  </si>
  <si>
    <t>Přesun hmot pro slaboproud stanovený procentní sazbou (%) z ceny vodorovná dopravní vzdálenost do 50 m v objektech výšky přes 12 do 24 m</t>
  </si>
  <si>
    <t>-1328290998</t>
  </si>
  <si>
    <t>https://podminky.urs.cz/item/CS_URS_2023_02/998742203</t>
  </si>
  <si>
    <t>762</t>
  </si>
  <si>
    <t>Konstrukce tesařské</t>
  </si>
  <si>
    <t>79</t>
  </si>
  <si>
    <t>762-x1</t>
  </si>
  <si>
    <t>Výměna 20% dřevěného podhledu střechy - demontáž, likvidace odpadu, montáž s dodávkou materiálu, ukotvení</t>
  </si>
  <si>
    <t>-511404849</t>
  </si>
  <si>
    <t>(6,65+11,7)*0,7</t>
  </si>
  <si>
    <t>4,6*3,45</t>
  </si>
  <si>
    <t>80</t>
  </si>
  <si>
    <t>998762203</t>
  </si>
  <si>
    <t>Přesun hmot pro konstrukce tesařské stanovený procentní sazbou (%) z ceny vodorovná dopravní vzdálenost do 50 m v objektech výšky přes 12 do 24 m</t>
  </si>
  <si>
    <t>-137794271</t>
  </si>
  <si>
    <t>https://podminky.urs.cz/item/CS_URS_2023_02/998762203</t>
  </si>
  <si>
    <t>764</t>
  </si>
  <si>
    <t>Konstrukce klempířské</t>
  </si>
  <si>
    <t>81</t>
  </si>
  <si>
    <t>764002851</t>
  </si>
  <si>
    <t>Demontáž klempířských konstrukcí oplechování parapetů do suti</t>
  </si>
  <si>
    <t>1528591343</t>
  </si>
  <si>
    <t>https://podminky.urs.cz/item/CS_URS_2023_02/764002851</t>
  </si>
  <si>
    <t>1,2*3+1,8*4+2,4*2</t>
  </si>
  <si>
    <t>82</t>
  </si>
  <si>
    <t>764004861</t>
  </si>
  <si>
    <t>Demontáž klempířských konstrukcí svodu do suti</t>
  </si>
  <si>
    <t>-677621745</t>
  </si>
  <si>
    <t>https://podminky.urs.cz/item/CS_URS_2023_02/764004861</t>
  </si>
  <si>
    <t>12+5</t>
  </si>
  <si>
    <t>83</t>
  </si>
  <si>
    <t>764226444/R</t>
  </si>
  <si>
    <t>Oplechování parapetů z hliníkového plechu rovných celoplošně lepené, bez rohů rš 340 mm</t>
  </si>
  <si>
    <t>-1798428547</t>
  </si>
  <si>
    <t>84</t>
  </si>
  <si>
    <t>764548424</t>
  </si>
  <si>
    <t>Svod z titanzinkového předzvětralého plechu včetně objímek, kolen a odskoků kruhový, průměru 120 mm</t>
  </si>
  <si>
    <t>1147256323</t>
  </si>
  <si>
    <t>https://podminky.urs.cz/item/CS_URS_2023_02/764548424</t>
  </si>
  <si>
    <t>85</t>
  </si>
  <si>
    <t>764-x1</t>
  </si>
  <si>
    <t>D+M Oplechování stříšky HUP Tizn plechem - spec. dle TZ</t>
  </si>
  <si>
    <t>123504796</t>
  </si>
  <si>
    <t>86</t>
  </si>
  <si>
    <t>998764203</t>
  </si>
  <si>
    <t>Přesun hmot pro konstrukce klempířské stanovený procentní sazbou (%) z ceny vodorovná dopravní vzdálenost do 50 m v objektech výšky přes 12 do 24 m</t>
  </si>
  <si>
    <t>-1620516814</t>
  </si>
  <si>
    <t>https://podminky.urs.cz/item/CS_URS_2023_02/998764203</t>
  </si>
  <si>
    <t>767</t>
  </si>
  <si>
    <t>Konstrukce zámečnické</t>
  </si>
  <si>
    <t>87</t>
  </si>
  <si>
    <t>767-x1</t>
  </si>
  <si>
    <t>Výroba, dodávka a montáž Ocelové schodiště s ukotvením a žárovým zinkováním - spec. dle PD</t>
  </si>
  <si>
    <t>402057386</t>
  </si>
  <si>
    <t>88</t>
  </si>
  <si>
    <t>998767203</t>
  </si>
  <si>
    <t>Přesun hmot pro zámečnické konstrukce stanovený procentní sazbou (%) z ceny vodorovná dopravní vzdálenost do 50 m v objektech výšky přes 12 do 24 m</t>
  </si>
  <si>
    <t>668244992</t>
  </si>
  <si>
    <t>https://podminky.urs.cz/item/CS_URS_2023_02/998767203</t>
  </si>
  <si>
    <t>783</t>
  </si>
  <si>
    <t>Dokončovací práce - nátěry</t>
  </si>
  <si>
    <t>89</t>
  </si>
  <si>
    <t>783206801</t>
  </si>
  <si>
    <t>Odstranění nátěrů z tesařských konstrukcí obroušením</t>
  </si>
  <si>
    <t>-1572915853</t>
  </si>
  <si>
    <t>https://podminky.urs.cz/item/CS_URS_2023_02/783206801</t>
  </si>
  <si>
    <t>Střešní podhled</t>
  </si>
  <si>
    <t>90</t>
  </si>
  <si>
    <t>783218111</t>
  </si>
  <si>
    <t>Lazurovací nátěr tesařských konstrukcí dvojnásobný syntetický</t>
  </si>
  <si>
    <t>-897679776</t>
  </si>
  <si>
    <t>https://podminky.urs.cz/item/CS_URS_2023_02/783218111</t>
  </si>
  <si>
    <t>91</t>
  </si>
  <si>
    <t>783-x1</t>
  </si>
  <si>
    <t>Obroušení a dvojnásobný nátěr stávajících dvířek HUP</t>
  </si>
  <si>
    <t>-1779109830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</si>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</sst>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2212131" TargetMode="External" /><Relationship Id="rId2" Type="http://schemas.openxmlformats.org/officeDocument/2006/relationships/hyperlink" Target="https://podminky.urs.cz/item/CS_URS_2023_02/162211311" TargetMode="External" /><Relationship Id="rId3" Type="http://schemas.openxmlformats.org/officeDocument/2006/relationships/hyperlink" Target="https://podminky.urs.cz/item/CS_URS_2023_02/162211319" TargetMode="External" /><Relationship Id="rId4" Type="http://schemas.openxmlformats.org/officeDocument/2006/relationships/hyperlink" Target="https://podminky.urs.cz/item/CS_URS_2023_02/167111101" TargetMode="External" /><Relationship Id="rId5" Type="http://schemas.openxmlformats.org/officeDocument/2006/relationships/hyperlink" Target="https://podminky.urs.cz/item/CS_URS_2023_02/162751117" TargetMode="External" /><Relationship Id="rId6" Type="http://schemas.openxmlformats.org/officeDocument/2006/relationships/hyperlink" Target="https://podminky.urs.cz/item/CS_URS_2023_02/162751119" TargetMode="External" /><Relationship Id="rId7" Type="http://schemas.openxmlformats.org/officeDocument/2006/relationships/hyperlink" Target="https://podminky.urs.cz/item/CS_URS_2023_02/171251201" TargetMode="External" /><Relationship Id="rId8" Type="http://schemas.openxmlformats.org/officeDocument/2006/relationships/hyperlink" Target="https://podminky.urs.cz/item/CS_URS_2023_02/171201221" TargetMode="External" /><Relationship Id="rId9" Type="http://schemas.openxmlformats.org/officeDocument/2006/relationships/hyperlink" Target="https://podminky.urs.cz/item/CS_URS_2023_02/181311103" TargetMode="External" /><Relationship Id="rId10" Type="http://schemas.openxmlformats.org/officeDocument/2006/relationships/hyperlink" Target="https://podminky.urs.cz/item/CS_URS_2023_02/181411131" TargetMode="External" /><Relationship Id="rId11" Type="http://schemas.openxmlformats.org/officeDocument/2006/relationships/hyperlink" Target="https://podminky.urs.cz/item/CS_URS_2023_02/183403153" TargetMode="External" /><Relationship Id="rId12" Type="http://schemas.openxmlformats.org/officeDocument/2006/relationships/hyperlink" Target="https://podminky.urs.cz/item/CS_URS_2023_02/274313711" TargetMode="External" /><Relationship Id="rId13" Type="http://schemas.openxmlformats.org/officeDocument/2006/relationships/hyperlink" Target="https://podminky.urs.cz/item/CS_URS_2023_02/629991012" TargetMode="External" /><Relationship Id="rId14" Type="http://schemas.openxmlformats.org/officeDocument/2006/relationships/hyperlink" Target="https://podminky.urs.cz/item/CS_URS_2023_02/629995101" TargetMode="External" /><Relationship Id="rId15" Type="http://schemas.openxmlformats.org/officeDocument/2006/relationships/hyperlink" Target="https://podminky.urs.cz/item/CS_URS_2023_02/622325103" TargetMode="External" /><Relationship Id="rId16" Type="http://schemas.openxmlformats.org/officeDocument/2006/relationships/hyperlink" Target="https://podminky.urs.cz/item/CS_URS_2023_02/622131101" TargetMode="External" /><Relationship Id="rId17" Type="http://schemas.openxmlformats.org/officeDocument/2006/relationships/hyperlink" Target="https://podminky.urs.cz/item/CS_URS_2023_02/622321121" TargetMode="External" /><Relationship Id="rId18" Type="http://schemas.openxmlformats.org/officeDocument/2006/relationships/hyperlink" Target="https://podminky.urs.cz/item/CS_URS_2023_02/622321191" TargetMode="External" /><Relationship Id="rId19" Type="http://schemas.openxmlformats.org/officeDocument/2006/relationships/hyperlink" Target="https://podminky.urs.cz/item/CS_URS_2023_02/622131121" TargetMode="External" /><Relationship Id="rId20" Type="http://schemas.openxmlformats.org/officeDocument/2006/relationships/hyperlink" Target="https://podminky.urs.cz/item/CS_URS_2023_02/622211021" TargetMode="External" /><Relationship Id="rId21" Type="http://schemas.openxmlformats.org/officeDocument/2006/relationships/hyperlink" Target="https://podminky.urs.cz/item/CS_URS_2023_02/622211031" TargetMode="External" /><Relationship Id="rId22" Type="http://schemas.openxmlformats.org/officeDocument/2006/relationships/hyperlink" Target="https://podminky.urs.cz/item/CS_URS_2023_02/622251101" TargetMode="External" /><Relationship Id="rId23" Type="http://schemas.openxmlformats.org/officeDocument/2006/relationships/hyperlink" Target="https://podminky.urs.cz/item/CS_URS_2023_02/622212001" TargetMode="External" /><Relationship Id="rId24" Type="http://schemas.openxmlformats.org/officeDocument/2006/relationships/hyperlink" Target="https://podminky.urs.cz/item/CS_URS_2023_02/622212051" TargetMode="External" /><Relationship Id="rId25" Type="http://schemas.openxmlformats.org/officeDocument/2006/relationships/hyperlink" Target="https://podminky.urs.cz/item/CS_URS_2023_02/622221031" TargetMode="External" /><Relationship Id="rId26" Type="http://schemas.openxmlformats.org/officeDocument/2006/relationships/hyperlink" Target="https://podminky.urs.cz/item/CS_URS_2023_02/622251105" TargetMode="External" /><Relationship Id="rId27" Type="http://schemas.openxmlformats.org/officeDocument/2006/relationships/hyperlink" Target="https://podminky.urs.cz/item/CS_URS_2023_02/622222001" TargetMode="External" /><Relationship Id="rId28" Type="http://schemas.openxmlformats.org/officeDocument/2006/relationships/hyperlink" Target="https://podminky.urs.cz/item/CS_URS_2023_02/622222051" TargetMode="External" /><Relationship Id="rId29" Type="http://schemas.openxmlformats.org/officeDocument/2006/relationships/hyperlink" Target="https://podminky.urs.cz/item/CS_URS_2023_02/622142001" TargetMode="External" /><Relationship Id="rId30" Type="http://schemas.openxmlformats.org/officeDocument/2006/relationships/hyperlink" Target="https://podminky.urs.cz/item/CS_URS_2023_02/622252001" TargetMode="External" /><Relationship Id="rId31" Type="http://schemas.openxmlformats.org/officeDocument/2006/relationships/hyperlink" Target="https://podminky.urs.cz/item/CS_URS_2023_02/622143003" TargetMode="External" /><Relationship Id="rId32" Type="http://schemas.openxmlformats.org/officeDocument/2006/relationships/hyperlink" Target="https://podminky.urs.cz/item/CS_URS_2023_02/622143004" TargetMode="External" /><Relationship Id="rId33" Type="http://schemas.openxmlformats.org/officeDocument/2006/relationships/hyperlink" Target="https://podminky.urs.cz/item/CS_URS_2023_02/622252002" TargetMode="External" /><Relationship Id="rId34" Type="http://schemas.openxmlformats.org/officeDocument/2006/relationships/hyperlink" Target="https://podminky.urs.cz/item/CS_URS_2023_02/622151021" TargetMode="External" /><Relationship Id="rId35" Type="http://schemas.openxmlformats.org/officeDocument/2006/relationships/hyperlink" Target="https://podminky.urs.cz/item/CS_URS_2023_02/622511102" TargetMode="External" /><Relationship Id="rId36" Type="http://schemas.openxmlformats.org/officeDocument/2006/relationships/hyperlink" Target="https://podminky.urs.cz/item/CS_URS_2023_02/622151031" TargetMode="External" /><Relationship Id="rId37" Type="http://schemas.openxmlformats.org/officeDocument/2006/relationships/hyperlink" Target="https://podminky.urs.cz/item/CS_URS_2023_02/622531012" TargetMode="External" /><Relationship Id="rId38" Type="http://schemas.openxmlformats.org/officeDocument/2006/relationships/hyperlink" Target="https://podminky.urs.cz/item/CS_URS_2023_02/637121111" TargetMode="External" /><Relationship Id="rId39" Type="http://schemas.openxmlformats.org/officeDocument/2006/relationships/hyperlink" Target="https://podminky.urs.cz/item/CS_URS_2023_02/978015361" TargetMode="External" /><Relationship Id="rId40" Type="http://schemas.openxmlformats.org/officeDocument/2006/relationships/hyperlink" Target="https://podminky.urs.cz/item/CS_URS_2023_02/978015391" TargetMode="External" /><Relationship Id="rId41" Type="http://schemas.openxmlformats.org/officeDocument/2006/relationships/hyperlink" Target="https://podminky.urs.cz/item/CS_URS_2023_02/978059641" TargetMode="External" /><Relationship Id="rId42" Type="http://schemas.openxmlformats.org/officeDocument/2006/relationships/hyperlink" Target="https://podminky.urs.cz/item/CS_URS_2023_02/916231113" TargetMode="External" /><Relationship Id="rId43" Type="http://schemas.openxmlformats.org/officeDocument/2006/relationships/hyperlink" Target="https://podminky.urs.cz/item/CS_URS_2023_02/919726122" TargetMode="External" /><Relationship Id="rId44" Type="http://schemas.openxmlformats.org/officeDocument/2006/relationships/hyperlink" Target="https://podminky.urs.cz/item/CS_URS_2023_02/941211112" TargetMode="External" /><Relationship Id="rId45" Type="http://schemas.openxmlformats.org/officeDocument/2006/relationships/hyperlink" Target="https://podminky.urs.cz/item/CS_URS_2023_02/941211212" TargetMode="External" /><Relationship Id="rId46" Type="http://schemas.openxmlformats.org/officeDocument/2006/relationships/hyperlink" Target="https://podminky.urs.cz/item/CS_URS_2023_02/941211812" TargetMode="External" /><Relationship Id="rId47" Type="http://schemas.openxmlformats.org/officeDocument/2006/relationships/hyperlink" Target="https://podminky.urs.cz/item/CS_URS_2023_02/944511111" TargetMode="External" /><Relationship Id="rId48" Type="http://schemas.openxmlformats.org/officeDocument/2006/relationships/hyperlink" Target="https://podminky.urs.cz/item/CS_URS_2023_02/944511211" TargetMode="External" /><Relationship Id="rId49" Type="http://schemas.openxmlformats.org/officeDocument/2006/relationships/hyperlink" Target="https://podminky.urs.cz/item/CS_URS_2023_02/944511811" TargetMode="External" /><Relationship Id="rId50" Type="http://schemas.openxmlformats.org/officeDocument/2006/relationships/hyperlink" Target="https://podminky.urs.cz/item/CS_URS_2023_02/997002611" TargetMode="External" /><Relationship Id="rId51" Type="http://schemas.openxmlformats.org/officeDocument/2006/relationships/hyperlink" Target="https://podminky.urs.cz/item/CS_URS_2023_02/997013214" TargetMode="External" /><Relationship Id="rId52" Type="http://schemas.openxmlformats.org/officeDocument/2006/relationships/hyperlink" Target="https://podminky.urs.cz/item/CS_URS_2023_02/997013501" TargetMode="External" /><Relationship Id="rId53" Type="http://schemas.openxmlformats.org/officeDocument/2006/relationships/hyperlink" Target="https://podminky.urs.cz/item/CS_URS_2023_02/997013509" TargetMode="External" /><Relationship Id="rId54" Type="http://schemas.openxmlformats.org/officeDocument/2006/relationships/hyperlink" Target="https://podminky.urs.cz/item/CS_URS_2023_02/997013603" TargetMode="External" /><Relationship Id="rId55" Type="http://schemas.openxmlformats.org/officeDocument/2006/relationships/hyperlink" Target="https://podminky.urs.cz/item/CS_URS_2023_02/997013631" TargetMode="External" /><Relationship Id="rId56" Type="http://schemas.openxmlformats.org/officeDocument/2006/relationships/hyperlink" Target="https://podminky.urs.cz/item/CS_URS_2023_02/998018003" TargetMode="External" /><Relationship Id="rId57" Type="http://schemas.openxmlformats.org/officeDocument/2006/relationships/hyperlink" Target="https://podminky.urs.cz/item/CS_URS_2023_02/998713203" TargetMode="External" /><Relationship Id="rId58" Type="http://schemas.openxmlformats.org/officeDocument/2006/relationships/hyperlink" Target="https://podminky.urs.cz/item/CS_URS_2023_02/721242804" TargetMode="External" /><Relationship Id="rId59" Type="http://schemas.openxmlformats.org/officeDocument/2006/relationships/hyperlink" Target="https://podminky.urs.cz/item/CS_URS_2023_02/721242106" TargetMode="External" /><Relationship Id="rId60" Type="http://schemas.openxmlformats.org/officeDocument/2006/relationships/hyperlink" Target="https://podminky.urs.cz/item/CS_URS_2023_02/998721203" TargetMode="External" /><Relationship Id="rId61" Type="http://schemas.openxmlformats.org/officeDocument/2006/relationships/hyperlink" Target="https://podminky.urs.cz/item/CS_URS_2023_02/998742203" TargetMode="External" /><Relationship Id="rId62" Type="http://schemas.openxmlformats.org/officeDocument/2006/relationships/hyperlink" Target="https://podminky.urs.cz/item/CS_URS_2023_02/998762203" TargetMode="External" /><Relationship Id="rId63" Type="http://schemas.openxmlformats.org/officeDocument/2006/relationships/hyperlink" Target="https://podminky.urs.cz/item/CS_URS_2023_02/764002851" TargetMode="External" /><Relationship Id="rId64" Type="http://schemas.openxmlformats.org/officeDocument/2006/relationships/hyperlink" Target="https://podminky.urs.cz/item/CS_URS_2023_02/764004861" TargetMode="External" /><Relationship Id="rId65" Type="http://schemas.openxmlformats.org/officeDocument/2006/relationships/hyperlink" Target="https://podminky.urs.cz/item/CS_URS_2023_02/764548424" TargetMode="External" /><Relationship Id="rId66" Type="http://schemas.openxmlformats.org/officeDocument/2006/relationships/hyperlink" Target="https://podminky.urs.cz/item/CS_URS_2023_02/998764203" TargetMode="External" /><Relationship Id="rId67" Type="http://schemas.openxmlformats.org/officeDocument/2006/relationships/hyperlink" Target="https://podminky.urs.cz/item/CS_URS_2023_02/998767203" TargetMode="External" /><Relationship Id="rId68" Type="http://schemas.openxmlformats.org/officeDocument/2006/relationships/hyperlink" Target="https://podminky.urs.cz/item/CS_URS_2023_02/783206801" TargetMode="External" /><Relationship Id="rId69" Type="http://schemas.openxmlformats.org/officeDocument/2006/relationships/hyperlink" Target="https://podminky.urs.cz/item/CS_URS_2023_02/783218111" TargetMode="External" /><Relationship Id="rId7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00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Zateplení svislé obvodové štítové stěny - U porcelánky 149, Loučky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10. 10. 2023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Nové Sedlo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CENTRA STAV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Michal Kubelka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71</v>
      </c>
      <c r="BT54" s="110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24.75" customHeight="1">
      <c r="A55" s="111" t="s">
        <v>75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'00 - Zateplení svislé obv...'!J28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76</v>
      </c>
      <c r="AR55" s="118"/>
      <c r="AS55" s="119">
        <v>0</v>
      </c>
      <c r="AT55" s="120">
        <f>ROUND(SUM(AV55:AW55),2)</f>
        <v>0</v>
      </c>
      <c r="AU55" s="121">
        <f>'00 - Zateplení svislé obv...'!P88</f>
        <v>0</v>
      </c>
      <c r="AV55" s="120">
        <f>'00 - Zateplení svislé obv...'!J31</f>
        <v>0</v>
      </c>
      <c r="AW55" s="120">
        <f>'00 - Zateplení svislé obv...'!J32</f>
        <v>0</v>
      </c>
      <c r="AX55" s="120">
        <f>'00 - Zateplení svislé obv...'!J33</f>
        <v>0</v>
      </c>
      <c r="AY55" s="120">
        <f>'00 - Zateplení svislé obv...'!J34</f>
        <v>0</v>
      </c>
      <c r="AZ55" s="120">
        <f>'00 - Zateplení svislé obv...'!F31</f>
        <v>0</v>
      </c>
      <c r="BA55" s="120">
        <f>'00 - Zateplení svislé obv...'!F32</f>
        <v>0</v>
      </c>
      <c r="BB55" s="120">
        <f>'00 - Zateplení svislé obv...'!F33</f>
        <v>0</v>
      </c>
      <c r="BC55" s="120">
        <f>'00 - Zateplení svislé obv...'!F34</f>
        <v>0</v>
      </c>
      <c r="BD55" s="122">
        <f>'00 - Zateplení svislé obv...'!F35</f>
        <v>0</v>
      </c>
      <c r="BE55" s="7"/>
      <c r="BT55" s="123" t="s">
        <v>77</v>
      </c>
      <c r="BU55" s="123" t="s">
        <v>78</v>
      </c>
      <c r="BV55" s="123" t="s">
        <v>73</v>
      </c>
      <c r="BW55" s="123" t="s">
        <v>5</v>
      </c>
      <c r="BX55" s="123" t="s">
        <v>74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l8+1MYVJtJA7uW1GpDheYAPzDB5wLEjRcCeW6/3aYVFM2dL524WvlWS8ezAu3xwsVj9kLg009OR39pBsR20Kzw==" hashValue="cA5CC54STKkk5qoUbPH7WFpBYda8FomeIKn2NCxsctIhas/sGfzF8xH+IGH7F0Mcj4uQVF+D91m2oqznELvNdg==" algorithmName="SHA-512" password="80EB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0 - Zateplení svislé obv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1"/>
      <c r="AT3" s="18" t="s">
        <v>77</v>
      </c>
    </row>
    <row r="4" s="1" customFormat="1" ht="24.96" customHeight="1">
      <c r="B4" s="21"/>
      <c r="D4" s="126" t="s">
        <v>79</v>
      </c>
      <c r="L4" s="21"/>
      <c r="M4" s="127" t="s">
        <v>10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39"/>
      <c r="B6" s="45"/>
      <c r="C6" s="39"/>
      <c r="D6" s="128" t="s">
        <v>16</v>
      </c>
      <c r="E6" s="39"/>
      <c r="F6" s="39"/>
      <c r="G6" s="39"/>
      <c r="H6" s="39"/>
      <c r="I6" s="39"/>
      <c r="J6" s="39"/>
      <c r="K6" s="39"/>
      <c r="L6" s="12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30" t="s">
        <v>17</v>
      </c>
      <c r="F7" s="39"/>
      <c r="G7" s="39"/>
      <c r="H7" s="39"/>
      <c r="I7" s="39"/>
      <c r="J7" s="39"/>
      <c r="K7" s="39"/>
      <c r="L7" s="12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12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28" t="s">
        <v>18</v>
      </c>
      <c r="E9" s="39"/>
      <c r="F9" s="131" t="s">
        <v>19</v>
      </c>
      <c r="G9" s="39"/>
      <c r="H9" s="39"/>
      <c r="I9" s="128" t="s">
        <v>20</v>
      </c>
      <c r="J9" s="131" t="s">
        <v>19</v>
      </c>
      <c r="K9" s="39"/>
      <c r="L9" s="12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28" t="s">
        <v>21</v>
      </c>
      <c r="E10" s="39"/>
      <c r="F10" s="131" t="s">
        <v>22</v>
      </c>
      <c r="G10" s="39"/>
      <c r="H10" s="39"/>
      <c r="I10" s="128" t="s">
        <v>23</v>
      </c>
      <c r="J10" s="132" t="str">
        <f>'Rekapitulace stavby'!AN8</f>
        <v>10. 10. 2023</v>
      </c>
      <c r="K10" s="39"/>
      <c r="L10" s="12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12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8" t="s">
        <v>25</v>
      </c>
      <c r="E12" s="39"/>
      <c r="F12" s="39"/>
      <c r="G12" s="39"/>
      <c r="H12" s="39"/>
      <c r="I12" s="128" t="s">
        <v>26</v>
      </c>
      <c r="J12" s="131" t="s">
        <v>19</v>
      </c>
      <c r="K12" s="39"/>
      <c r="L12" s="12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1" t="s">
        <v>27</v>
      </c>
      <c r="F13" s="39"/>
      <c r="G13" s="39"/>
      <c r="H13" s="39"/>
      <c r="I13" s="128" t="s">
        <v>28</v>
      </c>
      <c r="J13" s="131" t="s">
        <v>19</v>
      </c>
      <c r="K13" s="39"/>
      <c r="L13" s="12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2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28" t="s">
        <v>29</v>
      </c>
      <c r="E15" s="39"/>
      <c r="F15" s="39"/>
      <c r="G15" s="39"/>
      <c r="H15" s="39"/>
      <c r="I15" s="128" t="s">
        <v>26</v>
      </c>
      <c r="J15" s="34" t="str">
        <f>'Rekapitulace stavby'!AN13</f>
        <v>Vyplň údaj</v>
      </c>
      <c r="K15" s="39"/>
      <c r="L15" s="12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1"/>
      <c r="G16" s="131"/>
      <c r="H16" s="131"/>
      <c r="I16" s="128" t="s">
        <v>28</v>
      </c>
      <c r="J16" s="34" t="str">
        <f>'Rekapitulace stavby'!AN14</f>
        <v>Vyplň údaj</v>
      </c>
      <c r="K16" s="39"/>
      <c r="L16" s="12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2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28" t="s">
        <v>31</v>
      </c>
      <c r="E18" s="39"/>
      <c r="F18" s="39"/>
      <c r="G18" s="39"/>
      <c r="H18" s="39"/>
      <c r="I18" s="128" t="s">
        <v>26</v>
      </c>
      <c r="J18" s="131" t="s">
        <v>19</v>
      </c>
      <c r="K18" s="39"/>
      <c r="L18" s="12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1" t="s">
        <v>32</v>
      </c>
      <c r="F19" s="39"/>
      <c r="G19" s="39"/>
      <c r="H19" s="39"/>
      <c r="I19" s="128" t="s">
        <v>28</v>
      </c>
      <c r="J19" s="131" t="s">
        <v>19</v>
      </c>
      <c r="K19" s="39"/>
      <c r="L19" s="12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2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28" t="s">
        <v>34</v>
      </c>
      <c r="E21" s="39"/>
      <c r="F21" s="39"/>
      <c r="G21" s="39"/>
      <c r="H21" s="39"/>
      <c r="I21" s="128" t="s">
        <v>26</v>
      </c>
      <c r="J21" s="131" t="s">
        <v>19</v>
      </c>
      <c r="K21" s="39"/>
      <c r="L21" s="12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1" t="s">
        <v>35</v>
      </c>
      <c r="F22" s="39"/>
      <c r="G22" s="39"/>
      <c r="H22" s="39"/>
      <c r="I22" s="128" t="s">
        <v>28</v>
      </c>
      <c r="J22" s="131" t="s">
        <v>19</v>
      </c>
      <c r="K22" s="39"/>
      <c r="L22" s="12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2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28" t="s">
        <v>36</v>
      </c>
      <c r="E24" s="39"/>
      <c r="F24" s="39"/>
      <c r="G24" s="39"/>
      <c r="H24" s="39"/>
      <c r="I24" s="39"/>
      <c r="J24" s="39"/>
      <c r="K24" s="39"/>
      <c r="L24" s="12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47.25" customHeight="1">
      <c r="A25" s="133"/>
      <c r="B25" s="134"/>
      <c r="C25" s="133"/>
      <c r="D25" s="133"/>
      <c r="E25" s="135" t="s">
        <v>37</v>
      </c>
      <c r="F25" s="135"/>
      <c r="G25" s="135"/>
      <c r="H25" s="135"/>
      <c r="I25" s="133"/>
      <c r="J25" s="133"/>
      <c r="K25" s="133"/>
      <c r="L25" s="136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2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37"/>
      <c r="E27" s="137"/>
      <c r="F27" s="137"/>
      <c r="G27" s="137"/>
      <c r="H27" s="137"/>
      <c r="I27" s="137"/>
      <c r="J27" s="137"/>
      <c r="K27" s="137"/>
      <c r="L27" s="12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38" t="s">
        <v>38</v>
      </c>
      <c r="E28" s="39"/>
      <c r="F28" s="39"/>
      <c r="G28" s="39"/>
      <c r="H28" s="39"/>
      <c r="I28" s="39"/>
      <c r="J28" s="139">
        <f>ROUND(J88, 2)</f>
        <v>0</v>
      </c>
      <c r="K28" s="39"/>
      <c r="L28" s="12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7"/>
      <c r="E29" s="137"/>
      <c r="F29" s="137"/>
      <c r="G29" s="137"/>
      <c r="H29" s="137"/>
      <c r="I29" s="137"/>
      <c r="J29" s="137"/>
      <c r="K29" s="137"/>
      <c r="L29" s="12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0" t="s">
        <v>40</v>
      </c>
      <c r="G30" s="39"/>
      <c r="H30" s="39"/>
      <c r="I30" s="140" t="s">
        <v>39</v>
      </c>
      <c r="J30" s="140" t="s">
        <v>41</v>
      </c>
      <c r="K30" s="39"/>
      <c r="L30" s="12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1" t="s">
        <v>42</v>
      </c>
      <c r="E31" s="128" t="s">
        <v>43</v>
      </c>
      <c r="F31" s="142">
        <f>ROUND((SUM(BE88:BE454)),  2)</f>
        <v>0</v>
      </c>
      <c r="G31" s="39"/>
      <c r="H31" s="39"/>
      <c r="I31" s="143">
        <v>0.20999999999999999</v>
      </c>
      <c r="J31" s="142">
        <f>ROUND(((SUM(BE88:BE454))*I31),  2)</f>
        <v>0</v>
      </c>
      <c r="K31" s="39"/>
      <c r="L31" s="12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28" t="s">
        <v>44</v>
      </c>
      <c r="F32" s="142">
        <f>ROUND((SUM(BF88:BF454)),  2)</f>
        <v>0</v>
      </c>
      <c r="G32" s="39"/>
      <c r="H32" s="39"/>
      <c r="I32" s="143">
        <v>0.14999999999999999</v>
      </c>
      <c r="J32" s="142">
        <f>ROUND(((SUM(BF88:BF454))*I32),  2)</f>
        <v>0</v>
      </c>
      <c r="K32" s="39"/>
      <c r="L32" s="12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28" t="s">
        <v>45</v>
      </c>
      <c r="F33" s="142">
        <f>ROUND((SUM(BG88:BG454)),  2)</f>
        <v>0</v>
      </c>
      <c r="G33" s="39"/>
      <c r="H33" s="39"/>
      <c r="I33" s="143">
        <v>0.20999999999999999</v>
      </c>
      <c r="J33" s="142">
        <f>0</f>
        <v>0</v>
      </c>
      <c r="K33" s="39"/>
      <c r="L33" s="12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28" t="s">
        <v>46</v>
      </c>
      <c r="F34" s="142">
        <f>ROUND((SUM(BH88:BH454)),  2)</f>
        <v>0</v>
      </c>
      <c r="G34" s="39"/>
      <c r="H34" s="39"/>
      <c r="I34" s="143">
        <v>0.14999999999999999</v>
      </c>
      <c r="J34" s="142">
        <f>0</f>
        <v>0</v>
      </c>
      <c r="K34" s="39"/>
      <c r="L34" s="12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8" t="s">
        <v>47</v>
      </c>
      <c r="F35" s="142">
        <f>ROUND((SUM(BI88:BI454)),  2)</f>
        <v>0</v>
      </c>
      <c r="G35" s="39"/>
      <c r="H35" s="39"/>
      <c r="I35" s="143">
        <v>0</v>
      </c>
      <c r="J35" s="142">
        <f>0</f>
        <v>0</v>
      </c>
      <c r="K35" s="39"/>
      <c r="L35" s="12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12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44"/>
      <c r="D37" s="145" t="s">
        <v>48</v>
      </c>
      <c r="E37" s="146"/>
      <c r="F37" s="146"/>
      <c r="G37" s="147" t="s">
        <v>49</v>
      </c>
      <c r="H37" s="148" t="s">
        <v>50</v>
      </c>
      <c r="I37" s="146"/>
      <c r="J37" s="149">
        <f>SUM(J28:J35)</f>
        <v>0</v>
      </c>
      <c r="K37" s="150"/>
      <c r="L37" s="12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1"/>
      <c r="C38" s="152"/>
      <c r="D38" s="152"/>
      <c r="E38" s="152"/>
      <c r="F38" s="152"/>
      <c r="G38" s="152"/>
      <c r="H38" s="152"/>
      <c r="I38" s="152"/>
      <c r="J38" s="152"/>
      <c r="K38" s="152"/>
      <c r="L38" s="12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53"/>
      <c r="C42" s="154"/>
      <c r="D42" s="154"/>
      <c r="E42" s="154"/>
      <c r="F42" s="154"/>
      <c r="G42" s="154"/>
      <c r="H42" s="154"/>
      <c r="I42" s="154"/>
      <c r="J42" s="154"/>
      <c r="K42" s="154"/>
      <c r="L42" s="12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4" t="s">
        <v>80</v>
      </c>
      <c r="D43" s="41"/>
      <c r="E43" s="41"/>
      <c r="F43" s="41"/>
      <c r="G43" s="41"/>
      <c r="H43" s="41"/>
      <c r="I43" s="41"/>
      <c r="J43" s="41"/>
      <c r="K43" s="41"/>
      <c r="L43" s="12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12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3" t="s">
        <v>16</v>
      </c>
      <c r="D45" s="41"/>
      <c r="E45" s="41"/>
      <c r="F45" s="41"/>
      <c r="G45" s="41"/>
      <c r="H45" s="41"/>
      <c r="I45" s="41"/>
      <c r="J45" s="41"/>
      <c r="K45" s="41"/>
      <c r="L45" s="12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16.5" customHeight="1">
      <c r="A46" s="39"/>
      <c r="B46" s="40"/>
      <c r="C46" s="41"/>
      <c r="D46" s="41"/>
      <c r="E46" s="70" t="str">
        <f>E7</f>
        <v>Zateplení svislé obvodové štítové stěny - U porcelánky 149, Loučky</v>
      </c>
      <c r="F46" s="41"/>
      <c r="G46" s="41"/>
      <c r="H46" s="41"/>
      <c r="I46" s="41"/>
      <c r="J46" s="41"/>
      <c r="K46" s="41"/>
      <c r="L46" s="12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12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3" t="s">
        <v>21</v>
      </c>
      <c r="D48" s="41"/>
      <c r="E48" s="41"/>
      <c r="F48" s="28" t="str">
        <f>F10</f>
        <v xml:space="preserve"> </v>
      </c>
      <c r="G48" s="41"/>
      <c r="H48" s="41"/>
      <c r="I48" s="33" t="s">
        <v>23</v>
      </c>
      <c r="J48" s="73" t="str">
        <f>IF(J10="","",J10)</f>
        <v>10. 10. 2023</v>
      </c>
      <c r="K48" s="41"/>
      <c r="L48" s="12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41"/>
      <c r="J49" s="41"/>
      <c r="K49" s="41"/>
      <c r="L49" s="12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15" customHeight="1">
      <c r="A50" s="39"/>
      <c r="B50" s="40"/>
      <c r="C50" s="33" t="s">
        <v>25</v>
      </c>
      <c r="D50" s="41"/>
      <c r="E50" s="41"/>
      <c r="F50" s="28" t="str">
        <f>E13</f>
        <v>Město Nové Sedlo</v>
      </c>
      <c r="G50" s="41"/>
      <c r="H50" s="41"/>
      <c r="I50" s="33" t="s">
        <v>31</v>
      </c>
      <c r="J50" s="37" t="str">
        <f>E19</f>
        <v>CENTRA STAV s.r.o.</v>
      </c>
      <c r="K50" s="41"/>
      <c r="L50" s="12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3" t="s">
        <v>29</v>
      </c>
      <c r="D51" s="41"/>
      <c r="E51" s="41"/>
      <c r="F51" s="28" t="str">
        <f>IF(E16="","",E16)</f>
        <v>Vyplň údaj</v>
      </c>
      <c r="G51" s="41"/>
      <c r="H51" s="41"/>
      <c r="I51" s="33" t="s">
        <v>34</v>
      </c>
      <c r="J51" s="37" t="str">
        <f>E22</f>
        <v>Michal Kubelka</v>
      </c>
      <c r="K51" s="41"/>
      <c r="L51" s="12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12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55" t="s">
        <v>81</v>
      </c>
      <c r="D53" s="156"/>
      <c r="E53" s="156"/>
      <c r="F53" s="156"/>
      <c r="G53" s="156"/>
      <c r="H53" s="156"/>
      <c r="I53" s="156"/>
      <c r="J53" s="157" t="s">
        <v>82</v>
      </c>
      <c r="K53" s="156"/>
      <c r="L53" s="12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12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58" t="s">
        <v>70</v>
      </c>
      <c r="D55" s="41"/>
      <c r="E55" s="41"/>
      <c r="F55" s="41"/>
      <c r="G55" s="41"/>
      <c r="H55" s="41"/>
      <c r="I55" s="41"/>
      <c r="J55" s="103">
        <f>J88</f>
        <v>0</v>
      </c>
      <c r="K55" s="41"/>
      <c r="L55" s="12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8" t="s">
        <v>83</v>
      </c>
    </row>
    <row r="56" s="9" customFormat="1" ht="24.96" customHeight="1">
      <c r="A56" s="9"/>
      <c r="B56" s="159"/>
      <c r="C56" s="160"/>
      <c r="D56" s="161" t="s">
        <v>84</v>
      </c>
      <c r="E56" s="162"/>
      <c r="F56" s="162"/>
      <c r="G56" s="162"/>
      <c r="H56" s="162"/>
      <c r="I56" s="162"/>
      <c r="J56" s="163">
        <f>J89</f>
        <v>0</v>
      </c>
      <c r="K56" s="160"/>
      <c r="L56" s="164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5"/>
      <c r="C57" s="166"/>
      <c r="D57" s="167" t="s">
        <v>85</v>
      </c>
      <c r="E57" s="168"/>
      <c r="F57" s="168"/>
      <c r="G57" s="168"/>
      <c r="H57" s="168"/>
      <c r="I57" s="168"/>
      <c r="J57" s="169">
        <f>J90</f>
        <v>0</v>
      </c>
      <c r="K57" s="166"/>
      <c r="L57" s="17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5"/>
      <c r="C58" s="166"/>
      <c r="D58" s="167" t="s">
        <v>86</v>
      </c>
      <c r="E58" s="168"/>
      <c r="F58" s="168"/>
      <c r="G58" s="168"/>
      <c r="H58" s="168"/>
      <c r="I58" s="168"/>
      <c r="J58" s="169">
        <f>J125</f>
        <v>0</v>
      </c>
      <c r="K58" s="166"/>
      <c r="L58" s="17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5"/>
      <c r="C59" s="166"/>
      <c r="D59" s="167" t="s">
        <v>87</v>
      </c>
      <c r="E59" s="168"/>
      <c r="F59" s="168"/>
      <c r="G59" s="168"/>
      <c r="H59" s="168"/>
      <c r="I59" s="168"/>
      <c r="J59" s="169">
        <f>J130</f>
        <v>0</v>
      </c>
      <c r="K59" s="166"/>
      <c r="L59" s="17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5"/>
      <c r="C60" s="166"/>
      <c r="D60" s="167" t="s">
        <v>88</v>
      </c>
      <c r="E60" s="168"/>
      <c r="F60" s="168"/>
      <c r="G60" s="168"/>
      <c r="H60" s="168"/>
      <c r="I60" s="168"/>
      <c r="J60" s="169">
        <f>J334</f>
        <v>0</v>
      </c>
      <c r="K60" s="166"/>
      <c r="L60" s="17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5"/>
      <c r="C61" s="166"/>
      <c r="D61" s="167" t="s">
        <v>89</v>
      </c>
      <c r="E61" s="168"/>
      <c r="F61" s="168"/>
      <c r="G61" s="168"/>
      <c r="H61" s="168"/>
      <c r="I61" s="168"/>
      <c r="J61" s="169">
        <f>J387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5"/>
      <c r="C62" s="166"/>
      <c r="D62" s="167" t="s">
        <v>90</v>
      </c>
      <c r="E62" s="168"/>
      <c r="F62" s="168"/>
      <c r="G62" s="168"/>
      <c r="H62" s="168"/>
      <c r="I62" s="168"/>
      <c r="J62" s="169">
        <f>J401</f>
        <v>0</v>
      </c>
      <c r="K62" s="166"/>
      <c r="L62" s="17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59"/>
      <c r="C63" s="160"/>
      <c r="D63" s="161" t="s">
        <v>91</v>
      </c>
      <c r="E63" s="162"/>
      <c r="F63" s="162"/>
      <c r="G63" s="162"/>
      <c r="H63" s="162"/>
      <c r="I63" s="162"/>
      <c r="J63" s="163">
        <f>J404</f>
        <v>0</v>
      </c>
      <c r="K63" s="160"/>
      <c r="L63" s="16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65"/>
      <c r="C64" s="166"/>
      <c r="D64" s="167" t="s">
        <v>92</v>
      </c>
      <c r="E64" s="168"/>
      <c r="F64" s="168"/>
      <c r="G64" s="168"/>
      <c r="H64" s="168"/>
      <c r="I64" s="168"/>
      <c r="J64" s="169">
        <f>J405</f>
        <v>0</v>
      </c>
      <c r="K64" s="166"/>
      <c r="L64" s="17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5"/>
      <c r="C65" s="166"/>
      <c r="D65" s="167" t="s">
        <v>93</v>
      </c>
      <c r="E65" s="168"/>
      <c r="F65" s="168"/>
      <c r="G65" s="168"/>
      <c r="H65" s="168"/>
      <c r="I65" s="168"/>
      <c r="J65" s="169">
        <f>J409</f>
        <v>0</v>
      </c>
      <c r="K65" s="166"/>
      <c r="L65" s="17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5"/>
      <c r="C66" s="166"/>
      <c r="D66" s="167" t="s">
        <v>94</v>
      </c>
      <c r="E66" s="168"/>
      <c r="F66" s="168"/>
      <c r="G66" s="168"/>
      <c r="H66" s="168"/>
      <c r="I66" s="168"/>
      <c r="J66" s="169">
        <f>J417</f>
        <v>0</v>
      </c>
      <c r="K66" s="166"/>
      <c r="L66" s="17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5"/>
      <c r="C67" s="166"/>
      <c r="D67" s="167" t="s">
        <v>95</v>
      </c>
      <c r="E67" s="168"/>
      <c r="F67" s="168"/>
      <c r="G67" s="168"/>
      <c r="H67" s="168"/>
      <c r="I67" s="168"/>
      <c r="J67" s="169">
        <f>J421</f>
        <v>0</v>
      </c>
      <c r="K67" s="166"/>
      <c r="L67" s="17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5"/>
      <c r="C68" s="166"/>
      <c r="D68" s="167" t="s">
        <v>96</v>
      </c>
      <c r="E68" s="168"/>
      <c r="F68" s="168"/>
      <c r="G68" s="168"/>
      <c r="H68" s="168"/>
      <c r="I68" s="168"/>
      <c r="J68" s="169">
        <f>J428</f>
        <v>0</v>
      </c>
      <c r="K68" s="166"/>
      <c r="L68" s="17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5"/>
      <c r="C69" s="166"/>
      <c r="D69" s="167" t="s">
        <v>97</v>
      </c>
      <c r="E69" s="168"/>
      <c r="F69" s="168"/>
      <c r="G69" s="168"/>
      <c r="H69" s="168"/>
      <c r="I69" s="168"/>
      <c r="J69" s="169">
        <f>J441</f>
        <v>0</v>
      </c>
      <c r="K69" s="166"/>
      <c r="L69" s="17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5"/>
      <c r="C70" s="166"/>
      <c r="D70" s="167" t="s">
        <v>98</v>
      </c>
      <c r="E70" s="168"/>
      <c r="F70" s="168"/>
      <c r="G70" s="168"/>
      <c r="H70" s="168"/>
      <c r="I70" s="168"/>
      <c r="J70" s="169">
        <f>J445</f>
        <v>0</v>
      </c>
      <c r="K70" s="166"/>
      <c r="L70" s="17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2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2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2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99</v>
      </c>
      <c r="D77" s="41"/>
      <c r="E77" s="41"/>
      <c r="F77" s="41"/>
      <c r="G77" s="41"/>
      <c r="H77" s="41"/>
      <c r="I77" s="41"/>
      <c r="J77" s="41"/>
      <c r="K77" s="41"/>
      <c r="L77" s="12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2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2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E7</f>
        <v>Zateplení svislé obvodové štítové stěny - U porcelánky 149, Loučky</v>
      </c>
      <c r="F80" s="41"/>
      <c r="G80" s="41"/>
      <c r="H80" s="41"/>
      <c r="I80" s="41"/>
      <c r="J80" s="41"/>
      <c r="K80" s="41"/>
      <c r="L80" s="12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2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F10</f>
        <v xml:space="preserve"> </v>
      </c>
      <c r="G82" s="41"/>
      <c r="H82" s="41"/>
      <c r="I82" s="33" t="s">
        <v>23</v>
      </c>
      <c r="J82" s="73" t="str">
        <f>IF(J10="","",J10)</f>
        <v>10. 10. 2023</v>
      </c>
      <c r="K82" s="41"/>
      <c r="L82" s="12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2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E13</f>
        <v>Město Nové Sedlo</v>
      </c>
      <c r="G84" s="41"/>
      <c r="H84" s="41"/>
      <c r="I84" s="33" t="s">
        <v>31</v>
      </c>
      <c r="J84" s="37" t="str">
        <f>E19</f>
        <v>CENTRA STAV s.r.o.</v>
      </c>
      <c r="K84" s="41"/>
      <c r="L84" s="12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IF(E16="","",E16)</f>
        <v>Vyplň údaj</v>
      </c>
      <c r="G85" s="41"/>
      <c r="H85" s="41"/>
      <c r="I85" s="33" t="s">
        <v>34</v>
      </c>
      <c r="J85" s="37" t="str">
        <f>E22</f>
        <v>Michal Kubelka</v>
      </c>
      <c r="K85" s="41"/>
      <c r="L85" s="12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2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1"/>
      <c r="B87" s="172"/>
      <c r="C87" s="173" t="s">
        <v>100</v>
      </c>
      <c r="D87" s="174" t="s">
        <v>57</v>
      </c>
      <c r="E87" s="174" t="s">
        <v>53</v>
      </c>
      <c r="F87" s="174" t="s">
        <v>54</v>
      </c>
      <c r="G87" s="174" t="s">
        <v>101</v>
      </c>
      <c r="H87" s="174" t="s">
        <v>102</v>
      </c>
      <c r="I87" s="174" t="s">
        <v>103</v>
      </c>
      <c r="J87" s="174" t="s">
        <v>82</v>
      </c>
      <c r="K87" s="175" t="s">
        <v>104</v>
      </c>
      <c r="L87" s="176"/>
      <c r="M87" s="93" t="s">
        <v>19</v>
      </c>
      <c r="N87" s="94" t="s">
        <v>42</v>
      </c>
      <c r="O87" s="94" t="s">
        <v>105</v>
      </c>
      <c r="P87" s="94" t="s">
        <v>106</v>
      </c>
      <c r="Q87" s="94" t="s">
        <v>107</v>
      </c>
      <c r="R87" s="94" t="s">
        <v>108</v>
      </c>
      <c r="S87" s="94" t="s">
        <v>109</v>
      </c>
      <c r="T87" s="95" t="s">
        <v>110</v>
      </c>
      <c r="U87" s="171"/>
      <c r="V87" s="171"/>
      <c r="W87" s="171"/>
      <c r="X87" s="171"/>
      <c r="Y87" s="171"/>
      <c r="Z87" s="171"/>
      <c r="AA87" s="171"/>
      <c r="AB87" s="171"/>
      <c r="AC87" s="171"/>
      <c r="AD87" s="171"/>
      <c r="AE87" s="171"/>
    </row>
    <row r="88" s="2" customFormat="1" ht="22.8" customHeight="1">
      <c r="A88" s="39"/>
      <c r="B88" s="40"/>
      <c r="C88" s="100" t="s">
        <v>111</v>
      </c>
      <c r="D88" s="41"/>
      <c r="E88" s="41"/>
      <c r="F88" s="41"/>
      <c r="G88" s="41"/>
      <c r="H88" s="41"/>
      <c r="I88" s="41"/>
      <c r="J88" s="177">
        <f>BK88</f>
        <v>0</v>
      </c>
      <c r="K88" s="41"/>
      <c r="L88" s="45"/>
      <c r="M88" s="96"/>
      <c r="N88" s="178"/>
      <c r="O88" s="97"/>
      <c r="P88" s="179">
        <f>P89+P404</f>
        <v>0</v>
      </c>
      <c r="Q88" s="97"/>
      <c r="R88" s="179">
        <f>R89+R404</f>
        <v>17.459518459999998</v>
      </c>
      <c r="S88" s="97"/>
      <c r="T88" s="180">
        <f>T89+T404</f>
        <v>9.1848019999999995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71</v>
      </c>
      <c r="AU88" s="18" t="s">
        <v>83</v>
      </c>
      <c r="BK88" s="181">
        <f>BK89+BK404</f>
        <v>0</v>
      </c>
    </row>
    <row r="89" s="12" customFormat="1" ht="25.92" customHeight="1">
      <c r="A89" s="12"/>
      <c r="B89" s="182"/>
      <c r="C89" s="183"/>
      <c r="D89" s="184" t="s">
        <v>71</v>
      </c>
      <c r="E89" s="185" t="s">
        <v>112</v>
      </c>
      <c r="F89" s="185" t="s">
        <v>113</v>
      </c>
      <c r="G89" s="183"/>
      <c r="H89" s="183"/>
      <c r="I89" s="186"/>
      <c r="J89" s="187">
        <f>BK89</f>
        <v>0</v>
      </c>
      <c r="K89" s="183"/>
      <c r="L89" s="188"/>
      <c r="M89" s="189"/>
      <c r="N89" s="190"/>
      <c r="O89" s="190"/>
      <c r="P89" s="191">
        <f>P90+P125+P130+P334+P387+P401</f>
        <v>0</v>
      </c>
      <c r="Q89" s="190"/>
      <c r="R89" s="191">
        <f>R90+R125+R130+R334+R387+R401</f>
        <v>17.375710809999998</v>
      </c>
      <c r="S89" s="190"/>
      <c r="T89" s="192">
        <f>T90+T125+T130+T334+T387+T401</f>
        <v>9.0414300000000001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3" t="s">
        <v>77</v>
      </c>
      <c r="AT89" s="194" t="s">
        <v>71</v>
      </c>
      <c r="AU89" s="194" t="s">
        <v>72</v>
      </c>
      <c r="AY89" s="193" t="s">
        <v>114</v>
      </c>
      <c r="BK89" s="195">
        <f>BK90+BK125+BK130+BK334+BK387+BK401</f>
        <v>0</v>
      </c>
    </row>
    <row r="90" s="12" customFormat="1" ht="22.8" customHeight="1">
      <c r="A90" s="12"/>
      <c r="B90" s="182"/>
      <c r="C90" s="183"/>
      <c r="D90" s="184" t="s">
        <v>71</v>
      </c>
      <c r="E90" s="196" t="s">
        <v>77</v>
      </c>
      <c r="F90" s="196" t="s">
        <v>115</v>
      </c>
      <c r="G90" s="183"/>
      <c r="H90" s="183"/>
      <c r="I90" s="186"/>
      <c r="J90" s="197">
        <f>BK90</f>
        <v>0</v>
      </c>
      <c r="K90" s="183"/>
      <c r="L90" s="188"/>
      <c r="M90" s="189"/>
      <c r="N90" s="190"/>
      <c r="O90" s="190"/>
      <c r="P90" s="191">
        <f>SUM(P91:P124)</f>
        <v>0</v>
      </c>
      <c r="Q90" s="190"/>
      <c r="R90" s="191">
        <f>SUM(R91:R124)</f>
        <v>4.9000000000000005E-05</v>
      </c>
      <c r="S90" s="190"/>
      <c r="T90" s="192">
        <f>SUM(T91:T124)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3" t="s">
        <v>77</v>
      </c>
      <c r="AT90" s="194" t="s">
        <v>71</v>
      </c>
      <c r="AU90" s="194" t="s">
        <v>77</v>
      </c>
      <c r="AY90" s="193" t="s">
        <v>114</v>
      </c>
      <c r="BK90" s="195">
        <f>SUM(BK91:BK124)</f>
        <v>0</v>
      </c>
    </row>
    <row r="91" s="2" customFormat="1" ht="24.15" customHeight="1">
      <c r="A91" s="39"/>
      <c r="B91" s="40"/>
      <c r="C91" s="198" t="s">
        <v>77</v>
      </c>
      <c r="D91" s="198" t="s">
        <v>116</v>
      </c>
      <c r="E91" s="199" t="s">
        <v>117</v>
      </c>
      <c r="F91" s="200" t="s">
        <v>118</v>
      </c>
      <c r="G91" s="201" t="s">
        <v>119</v>
      </c>
      <c r="H91" s="202">
        <v>2.4279999999999999</v>
      </c>
      <c r="I91" s="203"/>
      <c r="J91" s="204">
        <f>ROUND(I91*H91,2)</f>
        <v>0</v>
      </c>
      <c r="K91" s="200" t="s">
        <v>120</v>
      </c>
      <c r="L91" s="45"/>
      <c r="M91" s="205" t="s">
        <v>19</v>
      </c>
      <c r="N91" s="206" t="s">
        <v>44</v>
      </c>
      <c r="O91" s="85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09" t="s">
        <v>121</v>
      </c>
      <c r="AT91" s="209" t="s">
        <v>116</v>
      </c>
      <c r="AU91" s="209" t="s">
        <v>122</v>
      </c>
      <c r="AY91" s="18" t="s">
        <v>114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8" t="s">
        <v>122</v>
      </c>
      <c r="BK91" s="210">
        <f>ROUND(I91*H91,2)</f>
        <v>0</v>
      </c>
      <c r="BL91" s="18" t="s">
        <v>121</v>
      </c>
      <c r="BM91" s="209" t="s">
        <v>123</v>
      </c>
    </row>
    <row r="92" s="2" customFormat="1">
      <c r="A92" s="39"/>
      <c r="B92" s="40"/>
      <c r="C92" s="41"/>
      <c r="D92" s="211" t="s">
        <v>124</v>
      </c>
      <c r="E92" s="41"/>
      <c r="F92" s="212" t="s">
        <v>125</v>
      </c>
      <c r="G92" s="41"/>
      <c r="H92" s="41"/>
      <c r="I92" s="213"/>
      <c r="J92" s="41"/>
      <c r="K92" s="41"/>
      <c r="L92" s="45"/>
      <c r="M92" s="214"/>
      <c r="N92" s="215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124</v>
      </c>
      <c r="AU92" s="18" t="s">
        <v>122</v>
      </c>
    </row>
    <row r="93" s="13" customFormat="1">
      <c r="A93" s="13"/>
      <c r="B93" s="216"/>
      <c r="C93" s="217"/>
      <c r="D93" s="218" t="s">
        <v>126</v>
      </c>
      <c r="E93" s="219" t="s">
        <v>19</v>
      </c>
      <c r="F93" s="220" t="s">
        <v>127</v>
      </c>
      <c r="G93" s="217"/>
      <c r="H93" s="219" t="s">
        <v>19</v>
      </c>
      <c r="I93" s="221"/>
      <c r="J93" s="217"/>
      <c r="K93" s="217"/>
      <c r="L93" s="222"/>
      <c r="M93" s="223"/>
      <c r="N93" s="224"/>
      <c r="O93" s="224"/>
      <c r="P93" s="224"/>
      <c r="Q93" s="224"/>
      <c r="R93" s="224"/>
      <c r="S93" s="224"/>
      <c r="T93" s="22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6" t="s">
        <v>126</v>
      </c>
      <c r="AU93" s="226" t="s">
        <v>122</v>
      </c>
      <c r="AV93" s="13" t="s">
        <v>77</v>
      </c>
      <c r="AW93" s="13" t="s">
        <v>33</v>
      </c>
      <c r="AX93" s="13" t="s">
        <v>72</v>
      </c>
      <c r="AY93" s="226" t="s">
        <v>114</v>
      </c>
    </row>
    <row r="94" s="14" customFormat="1">
      <c r="A94" s="14"/>
      <c r="B94" s="227"/>
      <c r="C94" s="228"/>
      <c r="D94" s="218" t="s">
        <v>126</v>
      </c>
      <c r="E94" s="229" t="s">
        <v>19</v>
      </c>
      <c r="F94" s="230" t="s">
        <v>128</v>
      </c>
      <c r="G94" s="228"/>
      <c r="H94" s="231">
        <v>1.9199999999999999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7" t="s">
        <v>126</v>
      </c>
      <c r="AU94" s="237" t="s">
        <v>122</v>
      </c>
      <c r="AV94" s="14" t="s">
        <v>122</v>
      </c>
      <c r="AW94" s="14" t="s">
        <v>33</v>
      </c>
      <c r="AX94" s="14" t="s">
        <v>72</v>
      </c>
      <c r="AY94" s="237" t="s">
        <v>114</v>
      </c>
    </row>
    <row r="95" s="13" customFormat="1">
      <c r="A95" s="13"/>
      <c r="B95" s="216"/>
      <c r="C95" s="217"/>
      <c r="D95" s="218" t="s">
        <v>126</v>
      </c>
      <c r="E95" s="219" t="s">
        <v>19</v>
      </c>
      <c r="F95" s="220" t="s">
        <v>129</v>
      </c>
      <c r="G95" s="217"/>
      <c r="H95" s="219" t="s">
        <v>19</v>
      </c>
      <c r="I95" s="221"/>
      <c r="J95" s="217"/>
      <c r="K95" s="217"/>
      <c r="L95" s="222"/>
      <c r="M95" s="223"/>
      <c r="N95" s="224"/>
      <c r="O95" s="224"/>
      <c r="P95" s="224"/>
      <c r="Q95" s="224"/>
      <c r="R95" s="224"/>
      <c r="S95" s="224"/>
      <c r="T95" s="22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6" t="s">
        <v>126</v>
      </c>
      <c r="AU95" s="226" t="s">
        <v>122</v>
      </c>
      <c r="AV95" s="13" t="s">
        <v>77</v>
      </c>
      <c r="AW95" s="13" t="s">
        <v>33</v>
      </c>
      <c r="AX95" s="13" t="s">
        <v>72</v>
      </c>
      <c r="AY95" s="226" t="s">
        <v>114</v>
      </c>
    </row>
    <row r="96" s="14" customFormat="1">
      <c r="A96" s="14"/>
      <c r="B96" s="227"/>
      <c r="C96" s="228"/>
      <c r="D96" s="218" t="s">
        <v>126</v>
      </c>
      <c r="E96" s="229" t="s">
        <v>19</v>
      </c>
      <c r="F96" s="230" t="s">
        <v>130</v>
      </c>
      <c r="G96" s="228"/>
      <c r="H96" s="231">
        <v>0.50800000000000001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37" t="s">
        <v>126</v>
      </c>
      <c r="AU96" s="237" t="s">
        <v>122</v>
      </c>
      <c r="AV96" s="14" t="s">
        <v>122</v>
      </c>
      <c r="AW96" s="14" t="s">
        <v>33</v>
      </c>
      <c r="AX96" s="14" t="s">
        <v>72</v>
      </c>
      <c r="AY96" s="237" t="s">
        <v>114</v>
      </c>
    </row>
    <row r="97" s="15" customFormat="1">
      <c r="A97" s="15"/>
      <c r="B97" s="238"/>
      <c r="C97" s="239"/>
      <c r="D97" s="218" t="s">
        <v>126</v>
      </c>
      <c r="E97" s="240" t="s">
        <v>19</v>
      </c>
      <c r="F97" s="241" t="s">
        <v>131</v>
      </c>
      <c r="G97" s="239"/>
      <c r="H97" s="242">
        <v>2.4279999999999999</v>
      </c>
      <c r="I97" s="243"/>
      <c r="J97" s="239"/>
      <c r="K97" s="239"/>
      <c r="L97" s="244"/>
      <c r="M97" s="245"/>
      <c r="N97" s="246"/>
      <c r="O97" s="246"/>
      <c r="P97" s="246"/>
      <c r="Q97" s="246"/>
      <c r="R97" s="246"/>
      <c r="S97" s="246"/>
      <c r="T97" s="247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48" t="s">
        <v>126</v>
      </c>
      <c r="AU97" s="248" t="s">
        <v>122</v>
      </c>
      <c r="AV97" s="15" t="s">
        <v>121</v>
      </c>
      <c r="AW97" s="15" t="s">
        <v>33</v>
      </c>
      <c r="AX97" s="15" t="s">
        <v>77</v>
      </c>
      <c r="AY97" s="248" t="s">
        <v>114</v>
      </c>
    </row>
    <row r="98" s="2" customFormat="1" ht="33" customHeight="1">
      <c r="A98" s="39"/>
      <c r="B98" s="40"/>
      <c r="C98" s="198" t="s">
        <v>122</v>
      </c>
      <c r="D98" s="198" t="s">
        <v>116</v>
      </c>
      <c r="E98" s="199" t="s">
        <v>132</v>
      </c>
      <c r="F98" s="200" t="s">
        <v>133</v>
      </c>
      <c r="G98" s="201" t="s">
        <v>119</v>
      </c>
      <c r="H98" s="202">
        <v>2.4279999999999999</v>
      </c>
      <c r="I98" s="203"/>
      <c r="J98" s="204">
        <f>ROUND(I98*H98,2)</f>
        <v>0</v>
      </c>
      <c r="K98" s="200" t="s">
        <v>120</v>
      </c>
      <c r="L98" s="45"/>
      <c r="M98" s="205" t="s">
        <v>19</v>
      </c>
      <c r="N98" s="206" t="s">
        <v>44</v>
      </c>
      <c r="O98" s="85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09" t="s">
        <v>121</v>
      </c>
      <c r="AT98" s="209" t="s">
        <v>116</v>
      </c>
      <c r="AU98" s="209" t="s">
        <v>122</v>
      </c>
      <c r="AY98" s="18" t="s">
        <v>114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8" t="s">
        <v>122</v>
      </c>
      <c r="BK98" s="210">
        <f>ROUND(I98*H98,2)</f>
        <v>0</v>
      </c>
      <c r="BL98" s="18" t="s">
        <v>121</v>
      </c>
      <c r="BM98" s="209" t="s">
        <v>134</v>
      </c>
    </row>
    <row r="99" s="2" customFormat="1">
      <c r="A99" s="39"/>
      <c r="B99" s="40"/>
      <c r="C99" s="41"/>
      <c r="D99" s="211" t="s">
        <v>124</v>
      </c>
      <c r="E99" s="41"/>
      <c r="F99" s="212" t="s">
        <v>135</v>
      </c>
      <c r="G99" s="41"/>
      <c r="H99" s="41"/>
      <c r="I99" s="213"/>
      <c r="J99" s="41"/>
      <c r="K99" s="41"/>
      <c r="L99" s="45"/>
      <c r="M99" s="214"/>
      <c r="N99" s="215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124</v>
      </c>
      <c r="AU99" s="18" t="s">
        <v>122</v>
      </c>
    </row>
    <row r="100" s="2" customFormat="1" ht="33" customHeight="1">
      <c r="A100" s="39"/>
      <c r="B100" s="40"/>
      <c r="C100" s="198" t="s">
        <v>136</v>
      </c>
      <c r="D100" s="198" t="s">
        <v>116</v>
      </c>
      <c r="E100" s="199" t="s">
        <v>137</v>
      </c>
      <c r="F100" s="200" t="s">
        <v>138</v>
      </c>
      <c r="G100" s="201" t="s">
        <v>119</v>
      </c>
      <c r="H100" s="202">
        <v>7.2839999999999998</v>
      </c>
      <c r="I100" s="203"/>
      <c r="J100" s="204">
        <f>ROUND(I100*H100,2)</f>
        <v>0</v>
      </c>
      <c r="K100" s="200" t="s">
        <v>120</v>
      </c>
      <c r="L100" s="45"/>
      <c r="M100" s="205" t="s">
        <v>19</v>
      </c>
      <c r="N100" s="206" t="s">
        <v>44</v>
      </c>
      <c r="O100" s="85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09" t="s">
        <v>121</v>
      </c>
      <c r="AT100" s="209" t="s">
        <v>116</v>
      </c>
      <c r="AU100" s="209" t="s">
        <v>122</v>
      </c>
      <c r="AY100" s="18" t="s">
        <v>114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8" t="s">
        <v>122</v>
      </c>
      <c r="BK100" s="210">
        <f>ROUND(I100*H100,2)</f>
        <v>0</v>
      </c>
      <c r="BL100" s="18" t="s">
        <v>121</v>
      </c>
      <c r="BM100" s="209" t="s">
        <v>139</v>
      </c>
    </row>
    <row r="101" s="2" customFormat="1">
      <c r="A101" s="39"/>
      <c r="B101" s="40"/>
      <c r="C101" s="41"/>
      <c r="D101" s="211" t="s">
        <v>124</v>
      </c>
      <c r="E101" s="41"/>
      <c r="F101" s="212" t="s">
        <v>140</v>
      </c>
      <c r="G101" s="41"/>
      <c r="H101" s="41"/>
      <c r="I101" s="213"/>
      <c r="J101" s="41"/>
      <c r="K101" s="41"/>
      <c r="L101" s="45"/>
      <c r="M101" s="214"/>
      <c r="N101" s="215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124</v>
      </c>
      <c r="AU101" s="18" t="s">
        <v>122</v>
      </c>
    </row>
    <row r="102" s="14" customFormat="1">
      <c r="A102" s="14"/>
      <c r="B102" s="227"/>
      <c r="C102" s="228"/>
      <c r="D102" s="218" t="s">
        <v>126</v>
      </c>
      <c r="E102" s="229" t="s">
        <v>19</v>
      </c>
      <c r="F102" s="230" t="s">
        <v>141</v>
      </c>
      <c r="G102" s="228"/>
      <c r="H102" s="231">
        <v>7.2839999999999998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7" t="s">
        <v>126</v>
      </c>
      <c r="AU102" s="237" t="s">
        <v>122</v>
      </c>
      <c r="AV102" s="14" t="s">
        <v>122</v>
      </c>
      <c r="AW102" s="14" t="s">
        <v>33</v>
      </c>
      <c r="AX102" s="14" t="s">
        <v>77</v>
      </c>
      <c r="AY102" s="237" t="s">
        <v>114</v>
      </c>
    </row>
    <row r="103" s="2" customFormat="1" ht="24.15" customHeight="1">
      <c r="A103" s="39"/>
      <c r="B103" s="40"/>
      <c r="C103" s="198" t="s">
        <v>121</v>
      </c>
      <c r="D103" s="198" t="s">
        <v>116</v>
      </c>
      <c r="E103" s="199" t="s">
        <v>142</v>
      </c>
      <c r="F103" s="200" t="s">
        <v>143</v>
      </c>
      <c r="G103" s="201" t="s">
        <v>119</v>
      </c>
      <c r="H103" s="202">
        <v>2.4279999999999999</v>
      </c>
      <c r="I103" s="203"/>
      <c r="J103" s="204">
        <f>ROUND(I103*H103,2)</f>
        <v>0</v>
      </c>
      <c r="K103" s="200" t="s">
        <v>120</v>
      </c>
      <c r="L103" s="45"/>
      <c r="M103" s="205" t="s">
        <v>19</v>
      </c>
      <c r="N103" s="206" t="s">
        <v>44</v>
      </c>
      <c r="O103" s="85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09" t="s">
        <v>121</v>
      </c>
      <c r="AT103" s="209" t="s">
        <v>116</v>
      </c>
      <c r="AU103" s="209" t="s">
        <v>122</v>
      </c>
      <c r="AY103" s="18" t="s">
        <v>114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8" t="s">
        <v>122</v>
      </c>
      <c r="BK103" s="210">
        <f>ROUND(I103*H103,2)</f>
        <v>0</v>
      </c>
      <c r="BL103" s="18" t="s">
        <v>121</v>
      </c>
      <c r="BM103" s="209" t="s">
        <v>144</v>
      </c>
    </row>
    <row r="104" s="2" customFormat="1">
      <c r="A104" s="39"/>
      <c r="B104" s="40"/>
      <c r="C104" s="41"/>
      <c r="D104" s="211" t="s">
        <v>124</v>
      </c>
      <c r="E104" s="41"/>
      <c r="F104" s="212" t="s">
        <v>145</v>
      </c>
      <c r="G104" s="41"/>
      <c r="H104" s="41"/>
      <c r="I104" s="213"/>
      <c r="J104" s="41"/>
      <c r="K104" s="41"/>
      <c r="L104" s="45"/>
      <c r="M104" s="214"/>
      <c r="N104" s="215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124</v>
      </c>
      <c r="AU104" s="18" t="s">
        <v>122</v>
      </c>
    </row>
    <row r="105" s="2" customFormat="1" ht="37.8" customHeight="1">
      <c r="A105" s="39"/>
      <c r="B105" s="40"/>
      <c r="C105" s="198" t="s">
        <v>146</v>
      </c>
      <c r="D105" s="198" t="s">
        <v>116</v>
      </c>
      <c r="E105" s="199" t="s">
        <v>147</v>
      </c>
      <c r="F105" s="200" t="s">
        <v>148</v>
      </c>
      <c r="G105" s="201" t="s">
        <v>119</v>
      </c>
      <c r="H105" s="202">
        <v>2.4279999999999999</v>
      </c>
      <c r="I105" s="203"/>
      <c r="J105" s="204">
        <f>ROUND(I105*H105,2)</f>
        <v>0</v>
      </c>
      <c r="K105" s="200" t="s">
        <v>120</v>
      </c>
      <c r="L105" s="45"/>
      <c r="M105" s="205" t="s">
        <v>19</v>
      </c>
      <c r="N105" s="206" t="s">
        <v>44</v>
      </c>
      <c r="O105" s="85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09" t="s">
        <v>121</v>
      </c>
      <c r="AT105" s="209" t="s">
        <v>116</v>
      </c>
      <c r="AU105" s="209" t="s">
        <v>122</v>
      </c>
      <c r="AY105" s="18" t="s">
        <v>114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8" t="s">
        <v>122</v>
      </c>
      <c r="BK105" s="210">
        <f>ROUND(I105*H105,2)</f>
        <v>0</v>
      </c>
      <c r="BL105" s="18" t="s">
        <v>121</v>
      </c>
      <c r="BM105" s="209" t="s">
        <v>149</v>
      </c>
    </row>
    <row r="106" s="2" customFormat="1">
      <c r="A106" s="39"/>
      <c r="B106" s="40"/>
      <c r="C106" s="41"/>
      <c r="D106" s="211" t="s">
        <v>124</v>
      </c>
      <c r="E106" s="41"/>
      <c r="F106" s="212" t="s">
        <v>150</v>
      </c>
      <c r="G106" s="41"/>
      <c r="H106" s="41"/>
      <c r="I106" s="213"/>
      <c r="J106" s="41"/>
      <c r="K106" s="41"/>
      <c r="L106" s="45"/>
      <c r="M106" s="214"/>
      <c r="N106" s="215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124</v>
      </c>
      <c r="AU106" s="18" t="s">
        <v>122</v>
      </c>
    </row>
    <row r="107" s="2" customFormat="1" ht="37.8" customHeight="1">
      <c r="A107" s="39"/>
      <c r="B107" s="40"/>
      <c r="C107" s="198" t="s">
        <v>151</v>
      </c>
      <c r="D107" s="198" t="s">
        <v>116</v>
      </c>
      <c r="E107" s="199" t="s">
        <v>152</v>
      </c>
      <c r="F107" s="200" t="s">
        <v>153</v>
      </c>
      <c r="G107" s="201" t="s">
        <v>119</v>
      </c>
      <c r="H107" s="202">
        <v>7.2839999999999998</v>
      </c>
      <c r="I107" s="203"/>
      <c r="J107" s="204">
        <f>ROUND(I107*H107,2)</f>
        <v>0</v>
      </c>
      <c r="K107" s="200" t="s">
        <v>120</v>
      </c>
      <c r="L107" s="45"/>
      <c r="M107" s="205" t="s">
        <v>19</v>
      </c>
      <c r="N107" s="206" t="s">
        <v>44</v>
      </c>
      <c r="O107" s="85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09" t="s">
        <v>121</v>
      </c>
      <c r="AT107" s="209" t="s">
        <v>116</v>
      </c>
      <c r="AU107" s="209" t="s">
        <v>122</v>
      </c>
      <c r="AY107" s="18" t="s">
        <v>114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8" t="s">
        <v>122</v>
      </c>
      <c r="BK107" s="210">
        <f>ROUND(I107*H107,2)</f>
        <v>0</v>
      </c>
      <c r="BL107" s="18" t="s">
        <v>121</v>
      </c>
      <c r="BM107" s="209" t="s">
        <v>154</v>
      </c>
    </row>
    <row r="108" s="2" customFormat="1">
      <c r="A108" s="39"/>
      <c r="B108" s="40"/>
      <c r="C108" s="41"/>
      <c r="D108" s="211" t="s">
        <v>124</v>
      </c>
      <c r="E108" s="41"/>
      <c r="F108" s="212" t="s">
        <v>155</v>
      </c>
      <c r="G108" s="41"/>
      <c r="H108" s="41"/>
      <c r="I108" s="213"/>
      <c r="J108" s="41"/>
      <c r="K108" s="41"/>
      <c r="L108" s="45"/>
      <c r="M108" s="214"/>
      <c r="N108" s="215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124</v>
      </c>
      <c r="AU108" s="18" t="s">
        <v>122</v>
      </c>
    </row>
    <row r="109" s="14" customFormat="1">
      <c r="A109" s="14"/>
      <c r="B109" s="227"/>
      <c r="C109" s="228"/>
      <c r="D109" s="218" t="s">
        <v>126</v>
      </c>
      <c r="E109" s="229" t="s">
        <v>19</v>
      </c>
      <c r="F109" s="230" t="s">
        <v>141</v>
      </c>
      <c r="G109" s="228"/>
      <c r="H109" s="231">
        <v>7.2839999999999998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37" t="s">
        <v>126</v>
      </c>
      <c r="AU109" s="237" t="s">
        <v>122</v>
      </c>
      <c r="AV109" s="14" t="s">
        <v>122</v>
      </c>
      <c r="AW109" s="14" t="s">
        <v>33</v>
      </c>
      <c r="AX109" s="14" t="s">
        <v>77</v>
      </c>
      <c r="AY109" s="237" t="s">
        <v>114</v>
      </c>
    </row>
    <row r="110" s="2" customFormat="1" ht="24.15" customHeight="1">
      <c r="A110" s="39"/>
      <c r="B110" s="40"/>
      <c r="C110" s="198" t="s">
        <v>156</v>
      </c>
      <c r="D110" s="198" t="s">
        <v>116</v>
      </c>
      <c r="E110" s="199" t="s">
        <v>157</v>
      </c>
      <c r="F110" s="200" t="s">
        <v>158</v>
      </c>
      <c r="G110" s="201" t="s">
        <v>119</v>
      </c>
      <c r="H110" s="202">
        <v>2.4279999999999999</v>
      </c>
      <c r="I110" s="203"/>
      <c r="J110" s="204">
        <f>ROUND(I110*H110,2)</f>
        <v>0</v>
      </c>
      <c r="K110" s="200" t="s">
        <v>120</v>
      </c>
      <c r="L110" s="45"/>
      <c r="M110" s="205" t="s">
        <v>19</v>
      </c>
      <c r="N110" s="206" t="s">
        <v>44</v>
      </c>
      <c r="O110" s="85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09" t="s">
        <v>121</v>
      </c>
      <c r="AT110" s="209" t="s">
        <v>116</v>
      </c>
      <c r="AU110" s="209" t="s">
        <v>122</v>
      </c>
      <c r="AY110" s="18" t="s">
        <v>114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8" t="s">
        <v>122</v>
      </c>
      <c r="BK110" s="210">
        <f>ROUND(I110*H110,2)</f>
        <v>0</v>
      </c>
      <c r="BL110" s="18" t="s">
        <v>121</v>
      </c>
      <c r="BM110" s="209" t="s">
        <v>159</v>
      </c>
    </row>
    <row r="111" s="2" customFormat="1">
      <c r="A111" s="39"/>
      <c r="B111" s="40"/>
      <c r="C111" s="41"/>
      <c r="D111" s="211" t="s">
        <v>124</v>
      </c>
      <c r="E111" s="41"/>
      <c r="F111" s="212" t="s">
        <v>160</v>
      </c>
      <c r="G111" s="41"/>
      <c r="H111" s="41"/>
      <c r="I111" s="213"/>
      <c r="J111" s="41"/>
      <c r="K111" s="41"/>
      <c r="L111" s="45"/>
      <c r="M111" s="214"/>
      <c r="N111" s="215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124</v>
      </c>
      <c r="AU111" s="18" t="s">
        <v>122</v>
      </c>
    </row>
    <row r="112" s="2" customFormat="1" ht="24.15" customHeight="1">
      <c r="A112" s="39"/>
      <c r="B112" s="40"/>
      <c r="C112" s="198" t="s">
        <v>161</v>
      </c>
      <c r="D112" s="198" t="s">
        <v>116</v>
      </c>
      <c r="E112" s="199" t="s">
        <v>162</v>
      </c>
      <c r="F112" s="200" t="s">
        <v>163</v>
      </c>
      <c r="G112" s="201" t="s">
        <v>164</v>
      </c>
      <c r="H112" s="202">
        <v>4.3700000000000001</v>
      </c>
      <c r="I112" s="203"/>
      <c r="J112" s="204">
        <f>ROUND(I112*H112,2)</f>
        <v>0</v>
      </c>
      <c r="K112" s="200" t="s">
        <v>120</v>
      </c>
      <c r="L112" s="45"/>
      <c r="M112" s="205" t="s">
        <v>19</v>
      </c>
      <c r="N112" s="206" t="s">
        <v>44</v>
      </c>
      <c r="O112" s="85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09" t="s">
        <v>121</v>
      </c>
      <c r="AT112" s="209" t="s">
        <v>116</v>
      </c>
      <c r="AU112" s="209" t="s">
        <v>122</v>
      </c>
      <c r="AY112" s="18" t="s">
        <v>114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8" t="s">
        <v>122</v>
      </c>
      <c r="BK112" s="210">
        <f>ROUND(I112*H112,2)</f>
        <v>0</v>
      </c>
      <c r="BL112" s="18" t="s">
        <v>121</v>
      </c>
      <c r="BM112" s="209" t="s">
        <v>165</v>
      </c>
    </row>
    <row r="113" s="2" customFormat="1">
      <c r="A113" s="39"/>
      <c r="B113" s="40"/>
      <c r="C113" s="41"/>
      <c r="D113" s="211" t="s">
        <v>124</v>
      </c>
      <c r="E113" s="41"/>
      <c r="F113" s="212" t="s">
        <v>166</v>
      </c>
      <c r="G113" s="41"/>
      <c r="H113" s="41"/>
      <c r="I113" s="213"/>
      <c r="J113" s="41"/>
      <c r="K113" s="41"/>
      <c r="L113" s="45"/>
      <c r="M113" s="214"/>
      <c r="N113" s="215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124</v>
      </c>
      <c r="AU113" s="18" t="s">
        <v>122</v>
      </c>
    </row>
    <row r="114" s="14" customFormat="1">
      <c r="A114" s="14"/>
      <c r="B114" s="227"/>
      <c r="C114" s="228"/>
      <c r="D114" s="218" t="s">
        <v>126</v>
      </c>
      <c r="E114" s="229" t="s">
        <v>19</v>
      </c>
      <c r="F114" s="230" t="s">
        <v>167</v>
      </c>
      <c r="G114" s="228"/>
      <c r="H114" s="231">
        <v>4.3700000000000001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37" t="s">
        <v>126</v>
      </c>
      <c r="AU114" s="237" t="s">
        <v>122</v>
      </c>
      <c r="AV114" s="14" t="s">
        <v>122</v>
      </c>
      <c r="AW114" s="14" t="s">
        <v>33</v>
      </c>
      <c r="AX114" s="14" t="s">
        <v>77</v>
      </c>
      <c r="AY114" s="237" t="s">
        <v>114</v>
      </c>
    </row>
    <row r="115" s="2" customFormat="1" ht="24.15" customHeight="1">
      <c r="A115" s="39"/>
      <c r="B115" s="40"/>
      <c r="C115" s="198" t="s">
        <v>168</v>
      </c>
      <c r="D115" s="198" t="s">
        <v>116</v>
      </c>
      <c r="E115" s="199" t="s">
        <v>169</v>
      </c>
      <c r="F115" s="200" t="s">
        <v>170</v>
      </c>
      <c r="G115" s="201" t="s">
        <v>171</v>
      </c>
      <c r="H115" s="202">
        <v>2.4569999999999999</v>
      </c>
      <c r="I115" s="203"/>
      <c r="J115" s="204">
        <f>ROUND(I115*H115,2)</f>
        <v>0</v>
      </c>
      <c r="K115" s="200" t="s">
        <v>120</v>
      </c>
      <c r="L115" s="45"/>
      <c r="M115" s="205" t="s">
        <v>19</v>
      </c>
      <c r="N115" s="206" t="s">
        <v>44</v>
      </c>
      <c r="O115" s="85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09" t="s">
        <v>121</v>
      </c>
      <c r="AT115" s="209" t="s">
        <v>116</v>
      </c>
      <c r="AU115" s="209" t="s">
        <v>122</v>
      </c>
      <c r="AY115" s="18" t="s">
        <v>114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8" t="s">
        <v>122</v>
      </c>
      <c r="BK115" s="210">
        <f>ROUND(I115*H115,2)</f>
        <v>0</v>
      </c>
      <c r="BL115" s="18" t="s">
        <v>121</v>
      </c>
      <c r="BM115" s="209" t="s">
        <v>172</v>
      </c>
    </row>
    <row r="116" s="2" customFormat="1">
      <c r="A116" s="39"/>
      <c r="B116" s="40"/>
      <c r="C116" s="41"/>
      <c r="D116" s="211" t="s">
        <v>124</v>
      </c>
      <c r="E116" s="41"/>
      <c r="F116" s="212" t="s">
        <v>173</v>
      </c>
      <c r="G116" s="41"/>
      <c r="H116" s="41"/>
      <c r="I116" s="213"/>
      <c r="J116" s="41"/>
      <c r="K116" s="41"/>
      <c r="L116" s="45"/>
      <c r="M116" s="214"/>
      <c r="N116" s="215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124</v>
      </c>
      <c r="AU116" s="18" t="s">
        <v>122</v>
      </c>
    </row>
    <row r="117" s="13" customFormat="1">
      <c r="A117" s="13"/>
      <c r="B117" s="216"/>
      <c r="C117" s="217"/>
      <c r="D117" s="218" t="s">
        <v>126</v>
      </c>
      <c r="E117" s="219" t="s">
        <v>19</v>
      </c>
      <c r="F117" s="220" t="s">
        <v>174</v>
      </c>
      <c r="G117" s="217"/>
      <c r="H117" s="219" t="s">
        <v>19</v>
      </c>
      <c r="I117" s="221"/>
      <c r="J117" s="217"/>
      <c r="K117" s="217"/>
      <c r="L117" s="222"/>
      <c r="M117" s="223"/>
      <c r="N117" s="224"/>
      <c r="O117" s="224"/>
      <c r="P117" s="224"/>
      <c r="Q117" s="224"/>
      <c r="R117" s="224"/>
      <c r="S117" s="224"/>
      <c r="T117" s="22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6" t="s">
        <v>126</v>
      </c>
      <c r="AU117" s="226" t="s">
        <v>122</v>
      </c>
      <c r="AV117" s="13" t="s">
        <v>77</v>
      </c>
      <c r="AW117" s="13" t="s">
        <v>33</v>
      </c>
      <c r="AX117" s="13" t="s">
        <v>72</v>
      </c>
      <c r="AY117" s="226" t="s">
        <v>114</v>
      </c>
    </row>
    <row r="118" s="14" customFormat="1">
      <c r="A118" s="14"/>
      <c r="B118" s="227"/>
      <c r="C118" s="228"/>
      <c r="D118" s="218" t="s">
        <v>126</v>
      </c>
      <c r="E118" s="229" t="s">
        <v>19</v>
      </c>
      <c r="F118" s="230" t="s">
        <v>175</v>
      </c>
      <c r="G118" s="228"/>
      <c r="H118" s="231">
        <v>2.4569999999999999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37" t="s">
        <v>126</v>
      </c>
      <c r="AU118" s="237" t="s">
        <v>122</v>
      </c>
      <c r="AV118" s="14" t="s">
        <v>122</v>
      </c>
      <c r="AW118" s="14" t="s">
        <v>33</v>
      </c>
      <c r="AX118" s="14" t="s">
        <v>77</v>
      </c>
      <c r="AY118" s="237" t="s">
        <v>114</v>
      </c>
    </row>
    <row r="119" s="2" customFormat="1" ht="24.15" customHeight="1">
      <c r="A119" s="39"/>
      <c r="B119" s="40"/>
      <c r="C119" s="198" t="s">
        <v>176</v>
      </c>
      <c r="D119" s="198" t="s">
        <v>116</v>
      </c>
      <c r="E119" s="199" t="s">
        <v>177</v>
      </c>
      <c r="F119" s="200" t="s">
        <v>178</v>
      </c>
      <c r="G119" s="201" t="s">
        <v>171</v>
      </c>
      <c r="H119" s="202">
        <v>2.4569999999999999</v>
      </c>
      <c r="I119" s="203"/>
      <c r="J119" s="204">
        <f>ROUND(I119*H119,2)</f>
        <v>0</v>
      </c>
      <c r="K119" s="200" t="s">
        <v>120</v>
      </c>
      <c r="L119" s="45"/>
      <c r="M119" s="205" t="s">
        <v>19</v>
      </c>
      <c r="N119" s="206" t="s">
        <v>44</v>
      </c>
      <c r="O119" s="85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09" t="s">
        <v>121</v>
      </c>
      <c r="AT119" s="209" t="s">
        <v>116</v>
      </c>
      <c r="AU119" s="209" t="s">
        <v>122</v>
      </c>
      <c r="AY119" s="18" t="s">
        <v>114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8" t="s">
        <v>122</v>
      </c>
      <c r="BK119" s="210">
        <f>ROUND(I119*H119,2)</f>
        <v>0</v>
      </c>
      <c r="BL119" s="18" t="s">
        <v>121</v>
      </c>
      <c r="BM119" s="209" t="s">
        <v>179</v>
      </c>
    </row>
    <row r="120" s="2" customFormat="1">
      <c r="A120" s="39"/>
      <c r="B120" s="40"/>
      <c r="C120" s="41"/>
      <c r="D120" s="211" t="s">
        <v>124</v>
      </c>
      <c r="E120" s="41"/>
      <c r="F120" s="212" t="s">
        <v>180</v>
      </c>
      <c r="G120" s="41"/>
      <c r="H120" s="41"/>
      <c r="I120" s="213"/>
      <c r="J120" s="41"/>
      <c r="K120" s="41"/>
      <c r="L120" s="45"/>
      <c r="M120" s="214"/>
      <c r="N120" s="215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124</v>
      </c>
      <c r="AU120" s="18" t="s">
        <v>122</v>
      </c>
    </row>
    <row r="121" s="2" customFormat="1" ht="16.5" customHeight="1">
      <c r="A121" s="39"/>
      <c r="B121" s="40"/>
      <c r="C121" s="249" t="s">
        <v>181</v>
      </c>
      <c r="D121" s="249" t="s">
        <v>182</v>
      </c>
      <c r="E121" s="250" t="s">
        <v>183</v>
      </c>
      <c r="F121" s="251" t="s">
        <v>184</v>
      </c>
      <c r="G121" s="252" t="s">
        <v>185</v>
      </c>
      <c r="H121" s="253">
        <v>0.049000000000000002</v>
      </c>
      <c r="I121" s="254"/>
      <c r="J121" s="255">
        <f>ROUND(I121*H121,2)</f>
        <v>0</v>
      </c>
      <c r="K121" s="251" t="s">
        <v>120</v>
      </c>
      <c r="L121" s="256"/>
      <c r="M121" s="257" t="s">
        <v>19</v>
      </c>
      <c r="N121" s="258" t="s">
        <v>44</v>
      </c>
      <c r="O121" s="85"/>
      <c r="P121" s="207">
        <f>O121*H121</f>
        <v>0</v>
      </c>
      <c r="Q121" s="207">
        <v>0.001</v>
      </c>
      <c r="R121" s="207">
        <f>Q121*H121</f>
        <v>4.9000000000000005E-05</v>
      </c>
      <c r="S121" s="207">
        <v>0</v>
      </c>
      <c r="T121" s="208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09" t="s">
        <v>161</v>
      </c>
      <c r="AT121" s="209" t="s">
        <v>182</v>
      </c>
      <c r="AU121" s="209" t="s">
        <v>122</v>
      </c>
      <c r="AY121" s="18" t="s">
        <v>114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8" t="s">
        <v>122</v>
      </c>
      <c r="BK121" s="210">
        <f>ROUND(I121*H121,2)</f>
        <v>0</v>
      </c>
      <c r="BL121" s="18" t="s">
        <v>121</v>
      </c>
      <c r="BM121" s="209" t="s">
        <v>186</v>
      </c>
    </row>
    <row r="122" s="14" customFormat="1">
      <c r="A122" s="14"/>
      <c r="B122" s="227"/>
      <c r="C122" s="228"/>
      <c r="D122" s="218" t="s">
        <v>126</v>
      </c>
      <c r="E122" s="228"/>
      <c r="F122" s="230" t="s">
        <v>187</v>
      </c>
      <c r="G122" s="228"/>
      <c r="H122" s="231">
        <v>0.049000000000000002</v>
      </c>
      <c r="I122" s="232"/>
      <c r="J122" s="228"/>
      <c r="K122" s="228"/>
      <c r="L122" s="233"/>
      <c r="M122" s="234"/>
      <c r="N122" s="235"/>
      <c r="O122" s="235"/>
      <c r="P122" s="235"/>
      <c r="Q122" s="235"/>
      <c r="R122" s="235"/>
      <c r="S122" s="235"/>
      <c r="T122" s="23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37" t="s">
        <v>126</v>
      </c>
      <c r="AU122" s="237" t="s">
        <v>122</v>
      </c>
      <c r="AV122" s="14" t="s">
        <v>122</v>
      </c>
      <c r="AW122" s="14" t="s">
        <v>4</v>
      </c>
      <c r="AX122" s="14" t="s">
        <v>77</v>
      </c>
      <c r="AY122" s="237" t="s">
        <v>114</v>
      </c>
    </row>
    <row r="123" s="2" customFormat="1" ht="16.5" customHeight="1">
      <c r="A123" s="39"/>
      <c r="B123" s="40"/>
      <c r="C123" s="198" t="s">
        <v>188</v>
      </c>
      <c r="D123" s="198" t="s">
        <v>116</v>
      </c>
      <c r="E123" s="199" t="s">
        <v>189</v>
      </c>
      <c r="F123" s="200" t="s">
        <v>190</v>
      </c>
      <c r="G123" s="201" t="s">
        <v>171</v>
      </c>
      <c r="H123" s="202">
        <v>2.4569999999999999</v>
      </c>
      <c r="I123" s="203"/>
      <c r="J123" s="204">
        <f>ROUND(I123*H123,2)</f>
        <v>0</v>
      </c>
      <c r="K123" s="200" t="s">
        <v>120</v>
      </c>
      <c r="L123" s="45"/>
      <c r="M123" s="205" t="s">
        <v>19</v>
      </c>
      <c r="N123" s="206" t="s">
        <v>44</v>
      </c>
      <c r="O123" s="85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09" t="s">
        <v>121</v>
      </c>
      <c r="AT123" s="209" t="s">
        <v>116</v>
      </c>
      <c r="AU123" s="209" t="s">
        <v>122</v>
      </c>
      <c r="AY123" s="18" t="s">
        <v>114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8" t="s">
        <v>122</v>
      </c>
      <c r="BK123" s="210">
        <f>ROUND(I123*H123,2)</f>
        <v>0</v>
      </c>
      <c r="BL123" s="18" t="s">
        <v>121</v>
      </c>
      <c r="BM123" s="209" t="s">
        <v>191</v>
      </c>
    </row>
    <row r="124" s="2" customFormat="1">
      <c r="A124" s="39"/>
      <c r="B124" s="40"/>
      <c r="C124" s="41"/>
      <c r="D124" s="211" t="s">
        <v>124</v>
      </c>
      <c r="E124" s="41"/>
      <c r="F124" s="212" t="s">
        <v>192</v>
      </c>
      <c r="G124" s="41"/>
      <c r="H124" s="41"/>
      <c r="I124" s="213"/>
      <c r="J124" s="41"/>
      <c r="K124" s="41"/>
      <c r="L124" s="45"/>
      <c r="M124" s="214"/>
      <c r="N124" s="215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124</v>
      </c>
      <c r="AU124" s="18" t="s">
        <v>122</v>
      </c>
    </row>
    <row r="125" s="12" customFormat="1" ht="22.8" customHeight="1">
      <c r="A125" s="12"/>
      <c r="B125" s="182"/>
      <c r="C125" s="183"/>
      <c r="D125" s="184" t="s">
        <v>71</v>
      </c>
      <c r="E125" s="196" t="s">
        <v>122</v>
      </c>
      <c r="F125" s="196" t="s">
        <v>193</v>
      </c>
      <c r="G125" s="183"/>
      <c r="H125" s="183"/>
      <c r="I125" s="186"/>
      <c r="J125" s="197">
        <f>BK125</f>
        <v>0</v>
      </c>
      <c r="K125" s="183"/>
      <c r="L125" s="188"/>
      <c r="M125" s="189"/>
      <c r="N125" s="190"/>
      <c r="O125" s="190"/>
      <c r="P125" s="191">
        <f>SUM(P126:P129)</f>
        <v>0</v>
      </c>
      <c r="Q125" s="190"/>
      <c r="R125" s="191">
        <f>SUM(R126:R129)</f>
        <v>4.8035903999999992</v>
      </c>
      <c r="S125" s="190"/>
      <c r="T125" s="192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3" t="s">
        <v>77</v>
      </c>
      <c r="AT125" s="194" t="s">
        <v>71</v>
      </c>
      <c r="AU125" s="194" t="s">
        <v>77</v>
      </c>
      <c r="AY125" s="193" t="s">
        <v>114</v>
      </c>
      <c r="BK125" s="195">
        <f>SUM(BK126:BK129)</f>
        <v>0</v>
      </c>
    </row>
    <row r="126" s="2" customFormat="1" ht="16.5" customHeight="1">
      <c r="A126" s="39"/>
      <c r="B126" s="40"/>
      <c r="C126" s="198" t="s">
        <v>194</v>
      </c>
      <c r="D126" s="198" t="s">
        <v>116</v>
      </c>
      <c r="E126" s="199" t="s">
        <v>195</v>
      </c>
      <c r="F126" s="200" t="s">
        <v>196</v>
      </c>
      <c r="G126" s="201" t="s">
        <v>119</v>
      </c>
      <c r="H126" s="202">
        <v>1.9199999999999999</v>
      </c>
      <c r="I126" s="203"/>
      <c r="J126" s="204">
        <f>ROUND(I126*H126,2)</f>
        <v>0</v>
      </c>
      <c r="K126" s="200" t="s">
        <v>120</v>
      </c>
      <c r="L126" s="45"/>
      <c r="M126" s="205" t="s">
        <v>19</v>
      </c>
      <c r="N126" s="206" t="s">
        <v>44</v>
      </c>
      <c r="O126" s="85"/>
      <c r="P126" s="207">
        <f>O126*H126</f>
        <v>0</v>
      </c>
      <c r="Q126" s="207">
        <v>2.5018699999999998</v>
      </c>
      <c r="R126" s="207">
        <f>Q126*H126</f>
        <v>4.8035903999999992</v>
      </c>
      <c r="S126" s="207">
        <v>0</v>
      </c>
      <c r="T126" s="20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09" t="s">
        <v>121</v>
      </c>
      <c r="AT126" s="209" t="s">
        <v>116</v>
      </c>
      <c r="AU126" s="209" t="s">
        <v>122</v>
      </c>
      <c r="AY126" s="18" t="s">
        <v>114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8" t="s">
        <v>122</v>
      </c>
      <c r="BK126" s="210">
        <f>ROUND(I126*H126,2)</f>
        <v>0</v>
      </c>
      <c r="BL126" s="18" t="s">
        <v>121</v>
      </c>
      <c r="BM126" s="209" t="s">
        <v>197</v>
      </c>
    </row>
    <row r="127" s="2" customFormat="1">
      <c r="A127" s="39"/>
      <c r="B127" s="40"/>
      <c r="C127" s="41"/>
      <c r="D127" s="211" t="s">
        <v>124</v>
      </c>
      <c r="E127" s="41"/>
      <c r="F127" s="212" t="s">
        <v>198</v>
      </c>
      <c r="G127" s="41"/>
      <c r="H127" s="41"/>
      <c r="I127" s="213"/>
      <c r="J127" s="41"/>
      <c r="K127" s="41"/>
      <c r="L127" s="45"/>
      <c r="M127" s="214"/>
      <c r="N127" s="215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124</v>
      </c>
      <c r="AU127" s="18" t="s">
        <v>122</v>
      </c>
    </row>
    <row r="128" s="13" customFormat="1">
      <c r="A128" s="13"/>
      <c r="B128" s="216"/>
      <c r="C128" s="217"/>
      <c r="D128" s="218" t="s">
        <v>126</v>
      </c>
      <c r="E128" s="219" t="s">
        <v>19</v>
      </c>
      <c r="F128" s="220" t="s">
        <v>127</v>
      </c>
      <c r="G128" s="217"/>
      <c r="H128" s="219" t="s">
        <v>19</v>
      </c>
      <c r="I128" s="221"/>
      <c r="J128" s="217"/>
      <c r="K128" s="217"/>
      <c r="L128" s="222"/>
      <c r="M128" s="223"/>
      <c r="N128" s="224"/>
      <c r="O128" s="224"/>
      <c r="P128" s="224"/>
      <c r="Q128" s="224"/>
      <c r="R128" s="224"/>
      <c r="S128" s="224"/>
      <c r="T128" s="22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6" t="s">
        <v>126</v>
      </c>
      <c r="AU128" s="226" t="s">
        <v>122</v>
      </c>
      <c r="AV128" s="13" t="s">
        <v>77</v>
      </c>
      <c r="AW128" s="13" t="s">
        <v>33</v>
      </c>
      <c r="AX128" s="13" t="s">
        <v>72</v>
      </c>
      <c r="AY128" s="226" t="s">
        <v>114</v>
      </c>
    </row>
    <row r="129" s="14" customFormat="1">
      <c r="A129" s="14"/>
      <c r="B129" s="227"/>
      <c r="C129" s="228"/>
      <c r="D129" s="218" t="s">
        <v>126</v>
      </c>
      <c r="E129" s="229" t="s">
        <v>19</v>
      </c>
      <c r="F129" s="230" t="s">
        <v>128</v>
      </c>
      <c r="G129" s="228"/>
      <c r="H129" s="231">
        <v>1.9199999999999999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37" t="s">
        <v>126</v>
      </c>
      <c r="AU129" s="237" t="s">
        <v>122</v>
      </c>
      <c r="AV129" s="14" t="s">
        <v>122</v>
      </c>
      <c r="AW129" s="14" t="s">
        <v>33</v>
      </c>
      <c r="AX129" s="14" t="s">
        <v>77</v>
      </c>
      <c r="AY129" s="237" t="s">
        <v>114</v>
      </c>
    </row>
    <row r="130" s="12" customFormat="1" ht="22.8" customHeight="1">
      <c r="A130" s="12"/>
      <c r="B130" s="182"/>
      <c r="C130" s="183"/>
      <c r="D130" s="184" t="s">
        <v>71</v>
      </c>
      <c r="E130" s="196" t="s">
        <v>151</v>
      </c>
      <c r="F130" s="196" t="s">
        <v>199</v>
      </c>
      <c r="G130" s="183"/>
      <c r="H130" s="183"/>
      <c r="I130" s="186"/>
      <c r="J130" s="197">
        <f>BK130</f>
        <v>0</v>
      </c>
      <c r="K130" s="183"/>
      <c r="L130" s="188"/>
      <c r="M130" s="189"/>
      <c r="N130" s="190"/>
      <c r="O130" s="190"/>
      <c r="P130" s="191">
        <f>SUM(P131:P333)</f>
        <v>0</v>
      </c>
      <c r="Q130" s="190"/>
      <c r="R130" s="191">
        <f>SUM(R131:R333)</f>
        <v>10.797276589999999</v>
      </c>
      <c r="S130" s="190"/>
      <c r="T130" s="192">
        <f>SUM(T131:T333)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3" t="s">
        <v>77</v>
      </c>
      <c r="AT130" s="194" t="s">
        <v>71</v>
      </c>
      <c r="AU130" s="194" t="s">
        <v>77</v>
      </c>
      <c r="AY130" s="193" t="s">
        <v>114</v>
      </c>
      <c r="BK130" s="195">
        <f>SUM(BK131:BK333)</f>
        <v>0</v>
      </c>
    </row>
    <row r="131" s="2" customFormat="1" ht="24.15" customHeight="1">
      <c r="A131" s="39"/>
      <c r="B131" s="40"/>
      <c r="C131" s="198" t="s">
        <v>200</v>
      </c>
      <c r="D131" s="198" t="s">
        <v>116</v>
      </c>
      <c r="E131" s="199" t="s">
        <v>201</v>
      </c>
      <c r="F131" s="200" t="s">
        <v>202</v>
      </c>
      <c r="G131" s="201" t="s">
        <v>171</v>
      </c>
      <c r="H131" s="202">
        <v>19.079999999999998</v>
      </c>
      <c r="I131" s="203"/>
      <c r="J131" s="204">
        <f>ROUND(I131*H131,2)</f>
        <v>0</v>
      </c>
      <c r="K131" s="200" t="s">
        <v>120</v>
      </c>
      <c r="L131" s="45"/>
      <c r="M131" s="205" t="s">
        <v>19</v>
      </c>
      <c r="N131" s="206" t="s">
        <v>44</v>
      </c>
      <c r="O131" s="85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09" t="s">
        <v>121</v>
      </c>
      <c r="AT131" s="209" t="s">
        <v>116</v>
      </c>
      <c r="AU131" s="209" t="s">
        <v>122</v>
      </c>
      <c r="AY131" s="18" t="s">
        <v>114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8" t="s">
        <v>122</v>
      </c>
      <c r="BK131" s="210">
        <f>ROUND(I131*H131,2)</f>
        <v>0</v>
      </c>
      <c r="BL131" s="18" t="s">
        <v>121</v>
      </c>
      <c r="BM131" s="209" t="s">
        <v>203</v>
      </c>
    </row>
    <row r="132" s="2" customFormat="1">
      <c r="A132" s="39"/>
      <c r="B132" s="40"/>
      <c r="C132" s="41"/>
      <c r="D132" s="211" t="s">
        <v>124</v>
      </c>
      <c r="E132" s="41"/>
      <c r="F132" s="212" t="s">
        <v>204</v>
      </c>
      <c r="G132" s="41"/>
      <c r="H132" s="41"/>
      <c r="I132" s="213"/>
      <c r="J132" s="41"/>
      <c r="K132" s="41"/>
      <c r="L132" s="45"/>
      <c r="M132" s="214"/>
      <c r="N132" s="215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124</v>
      </c>
      <c r="AU132" s="18" t="s">
        <v>122</v>
      </c>
    </row>
    <row r="133" s="14" customFormat="1">
      <c r="A133" s="14"/>
      <c r="B133" s="227"/>
      <c r="C133" s="228"/>
      <c r="D133" s="218" t="s">
        <v>126</v>
      </c>
      <c r="E133" s="229" t="s">
        <v>19</v>
      </c>
      <c r="F133" s="230" t="s">
        <v>205</v>
      </c>
      <c r="G133" s="228"/>
      <c r="H133" s="231">
        <v>4.3200000000000003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37" t="s">
        <v>126</v>
      </c>
      <c r="AU133" s="237" t="s">
        <v>122</v>
      </c>
      <c r="AV133" s="14" t="s">
        <v>122</v>
      </c>
      <c r="AW133" s="14" t="s">
        <v>33</v>
      </c>
      <c r="AX133" s="14" t="s">
        <v>72</v>
      </c>
      <c r="AY133" s="237" t="s">
        <v>114</v>
      </c>
    </row>
    <row r="134" s="14" customFormat="1">
      <c r="A134" s="14"/>
      <c r="B134" s="227"/>
      <c r="C134" s="228"/>
      <c r="D134" s="218" t="s">
        <v>126</v>
      </c>
      <c r="E134" s="229" t="s">
        <v>19</v>
      </c>
      <c r="F134" s="230" t="s">
        <v>206</v>
      </c>
      <c r="G134" s="228"/>
      <c r="H134" s="231">
        <v>2.52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37" t="s">
        <v>126</v>
      </c>
      <c r="AU134" s="237" t="s">
        <v>122</v>
      </c>
      <c r="AV134" s="14" t="s">
        <v>122</v>
      </c>
      <c r="AW134" s="14" t="s">
        <v>33</v>
      </c>
      <c r="AX134" s="14" t="s">
        <v>72</v>
      </c>
      <c r="AY134" s="237" t="s">
        <v>114</v>
      </c>
    </row>
    <row r="135" s="14" customFormat="1">
      <c r="A135" s="14"/>
      <c r="B135" s="227"/>
      <c r="C135" s="228"/>
      <c r="D135" s="218" t="s">
        <v>126</v>
      </c>
      <c r="E135" s="229" t="s">
        <v>19</v>
      </c>
      <c r="F135" s="230" t="s">
        <v>207</v>
      </c>
      <c r="G135" s="228"/>
      <c r="H135" s="231">
        <v>5.4000000000000004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37" t="s">
        <v>126</v>
      </c>
      <c r="AU135" s="237" t="s">
        <v>122</v>
      </c>
      <c r="AV135" s="14" t="s">
        <v>122</v>
      </c>
      <c r="AW135" s="14" t="s">
        <v>33</v>
      </c>
      <c r="AX135" s="14" t="s">
        <v>72</v>
      </c>
      <c r="AY135" s="237" t="s">
        <v>114</v>
      </c>
    </row>
    <row r="136" s="14" customFormat="1">
      <c r="A136" s="14"/>
      <c r="B136" s="227"/>
      <c r="C136" s="228"/>
      <c r="D136" s="218" t="s">
        <v>126</v>
      </c>
      <c r="E136" s="229" t="s">
        <v>19</v>
      </c>
      <c r="F136" s="230" t="s">
        <v>208</v>
      </c>
      <c r="G136" s="228"/>
      <c r="H136" s="231">
        <v>1.0800000000000001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37" t="s">
        <v>126</v>
      </c>
      <c r="AU136" s="237" t="s">
        <v>122</v>
      </c>
      <c r="AV136" s="14" t="s">
        <v>122</v>
      </c>
      <c r="AW136" s="14" t="s">
        <v>33</v>
      </c>
      <c r="AX136" s="14" t="s">
        <v>72</v>
      </c>
      <c r="AY136" s="237" t="s">
        <v>114</v>
      </c>
    </row>
    <row r="137" s="14" customFormat="1">
      <c r="A137" s="14"/>
      <c r="B137" s="227"/>
      <c r="C137" s="228"/>
      <c r="D137" s="218" t="s">
        <v>126</v>
      </c>
      <c r="E137" s="229" t="s">
        <v>19</v>
      </c>
      <c r="F137" s="230" t="s">
        <v>209</v>
      </c>
      <c r="G137" s="228"/>
      <c r="H137" s="231">
        <v>5.7599999999999998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37" t="s">
        <v>126</v>
      </c>
      <c r="AU137" s="237" t="s">
        <v>122</v>
      </c>
      <c r="AV137" s="14" t="s">
        <v>122</v>
      </c>
      <c r="AW137" s="14" t="s">
        <v>33</v>
      </c>
      <c r="AX137" s="14" t="s">
        <v>72</v>
      </c>
      <c r="AY137" s="237" t="s">
        <v>114</v>
      </c>
    </row>
    <row r="138" s="15" customFormat="1">
      <c r="A138" s="15"/>
      <c r="B138" s="238"/>
      <c r="C138" s="239"/>
      <c r="D138" s="218" t="s">
        <v>126</v>
      </c>
      <c r="E138" s="240" t="s">
        <v>19</v>
      </c>
      <c r="F138" s="241" t="s">
        <v>131</v>
      </c>
      <c r="G138" s="239"/>
      <c r="H138" s="242">
        <v>19.079999999999998</v>
      </c>
      <c r="I138" s="243"/>
      <c r="J138" s="239"/>
      <c r="K138" s="239"/>
      <c r="L138" s="244"/>
      <c r="M138" s="245"/>
      <c r="N138" s="246"/>
      <c r="O138" s="246"/>
      <c r="P138" s="246"/>
      <c r="Q138" s="246"/>
      <c r="R138" s="246"/>
      <c r="S138" s="246"/>
      <c r="T138" s="24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48" t="s">
        <v>126</v>
      </c>
      <c r="AU138" s="248" t="s">
        <v>122</v>
      </c>
      <c r="AV138" s="15" t="s">
        <v>121</v>
      </c>
      <c r="AW138" s="15" t="s">
        <v>33</v>
      </c>
      <c r="AX138" s="15" t="s">
        <v>77</v>
      </c>
      <c r="AY138" s="248" t="s">
        <v>114</v>
      </c>
    </row>
    <row r="139" s="2" customFormat="1" ht="16.5" customHeight="1">
      <c r="A139" s="39"/>
      <c r="B139" s="40"/>
      <c r="C139" s="198" t="s">
        <v>8</v>
      </c>
      <c r="D139" s="198" t="s">
        <v>116</v>
      </c>
      <c r="E139" s="199" t="s">
        <v>210</v>
      </c>
      <c r="F139" s="200" t="s">
        <v>211</v>
      </c>
      <c r="G139" s="201" t="s">
        <v>171</v>
      </c>
      <c r="H139" s="202">
        <v>265.63499999999999</v>
      </c>
      <c r="I139" s="203"/>
      <c r="J139" s="204">
        <f>ROUND(I139*H139,2)</f>
        <v>0</v>
      </c>
      <c r="K139" s="200" t="s">
        <v>120</v>
      </c>
      <c r="L139" s="45"/>
      <c r="M139" s="205" t="s">
        <v>19</v>
      </c>
      <c r="N139" s="206" t="s">
        <v>44</v>
      </c>
      <c r="O139" s="85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09" t="s">
        <v>121</v>
      </c>
      <c r="AT139" s="209" t="s">
        <v>116</v>
      </c>
      <c r="AU139" s="209" t="s">
        <v>122</v>
      </c>
      <c r="AY139" s="18" t="s">
        <v>114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8" t="s">
        <v>122</v>
      </c>
      <c r="BK139" s="210">
        <f>ROUND(I139*H139,2)</f>
        <v>0</v>
      </c>
      <c r="BL139" s="18" t="s">
        <v>121</v>
      </c>
      <c r="BM139" s="209" t="s">
        <v>212</v>
      </c>
    </row>
    <row r="140" s="2" customFormat="1">
      <c r="A140" s="39"/>
      <c r="B140" s="40"/>
      <c r="C140" s="41"/>
      <c r="D140" s="211" t="s">
        <v>124</v>
      </c>
      <c r="E140" s="41"/>
      <c r="F140" s="212" t="s">
        <v>213</v>
      </c>
      <c r="G140" s="41"/>
      <c r="H140" s="41"/>
      <c r="I140" s="213"/>
      <c r="J140" s="41"/>
      <c r="K140" s="41"/>
      <c r="L140" s="45"/>
      <c r="M140" s="214"/>
      <c r="N140" s="215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124</v>
      </c>
      <c r="AU140" s="18" t="s">
        <v>122</v>
      </c>
    </row>
    <row r="141" s="13" customFormat="1">
      <c r="A141" s="13"/>
      <c r="B141" s="216"/>
      <c r="C141" s="217"/>
      <c r="D141" s="218" t="s">
        <v>126</v>
      </c>
      <c r="E141" s="219" t="s">
        <v>19</v>
      </c>
      <c r="F141" s="220" t="s">
        <v>214</v>
      </c>
      <c r="G141" s="217"/>
      <c r="H141" s="219" t="s">
        <v>19</v>
      </c>
      <c r="I141" s="221"/>
      <c r="J141" s="217"/>
      <c r="K141" s="217"/>
      <c r="L141" s="222"/>
      <c r="M141" s="223"/>
      <c r="N141" s="224"/>
      <c r="O141" s="224"/>
      <c r="P141" s="224"/>
      <c r="Q141" s="224"/>
      <c r="R141" s="224"/>
      <c r="S141" s="224"/>
      <c r="T141" s="22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6" t="s">
        <v>126</v>
      </c>
      <c r="AU141" s="226" t="s">
        <v>122</v>
      </c>
      <c r="AV141" s="13" t="s">
        <v>77</v>
      </c>
      <c r="AW141" s="13" t="s">
        <v>33</v>
      </c>
      <c r="AX141" s="13" t="s">
        <v>72</v>
      </c>
      <c r="AY141" s="226" t="s">
        <v>114</v>
      </c>
    </row>
    <row r="142" s="14" customFormat="1">
      <c r="A142" s="14"/>
      <c r="B142" s="227"/>
      <c r="C142" s="228"/>
      <c r="D142" s="218" t="s">
        <v>126</v>
      </c>
      <c r="E142" s="229" t="s">
        <v>19</v>
      </c>
      <c r="F142" s="230" t="s">
        <v>215</v>
      </c>
      <c r="G142" s="228"/>
      <c r="H142" s="231">
        <v>221.11000000000001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37" t="s">
        <v>126</v>
      </c>
      <c r="AU142" s="237" t="s">
        <v>122</v>
      </c>
      <c r="AV142" s="14" t="s">
        <v>122</v>
      </c>
      <c r="AW142" s="14" t="s">
        <v>33</v>
      </c>
      <c r="AX142" s="14" t="s">
        <v>72</v>
      </c>
      <c r="AY142" s="237" t="s">
        <v>114</v>
      </c>
    </row>
    <row r="143" s="14" customFormat="1">
      <c r="A143" s="14"/>
      <c r="B143" s="227"/>
      <c r="C143" s="228"/>
      <c r="D143" s="218" t="s">
        <v>126</v>
      </c>
      <c r="E143" s="229" t="s">
        <v>19</v>
      </c>
      <c r="F143" s="230" t="s">
        <v>216</v>
      </c>
      <c r="G143" s="228"/>
      <c r="H143" s="231">
        <v>30.300000000000001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37" t="s">
        <v>126</v>
      </c>
      <c r="AU143" s="237" t="s">
        <v>122</v>
      </c>
      <c r="AV143" s="14" t="s">
        <v>122</v>
      </c>
      <c r="AW143" s="14" t="s">
        <v>33</v>
      </c>
      <c r="AX143" s="14" t="s">
        <v>72</v>
      </c>
      <c r="AY143" s="237" t="s">
        <v>114</v>
      </c>
    </row>
    <row r="144" s="14" customFormat="1">
      <c r="A144" s="14"/>
      <c r="B144" s="227"/>
      <c r="C144" s="228"/>
      <c r="D144" s="218" t="s">
        <v>126</v>
      </c>
      <c r="E144" s="229" t="s">
        <v>19</v>
      </c>
      <c r="F144" s="230" t="s">
        <v>217</v>
      </c>
      <c r="G144" s="228"/>
      <c r="H144" s="231">
        <v>-2.52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37" t="s">
        <v>126</v>
      </c>
      <c r="AU144" s="237" t="s">
        <v>122</v>
      </c>
      <c r="AV144" s="14" t="s">
        <v>122</v>
      </c>
      <c r="AW144" s="14" t="s">
        <v>33</v>
      </c>
      <c r="AX144" s="14" t="s">
        <v>72</v>
      </c>
      <c r="AY144" s="237" t="s">
        <v>114</v>
      </c>
    </row>
    <row r="145" s="14" customFormat="1">
      <c r="A145" s="14"/>
      <c r="B145" s="227"/>
      <c r="C145" s="228"/>
      <c r="D145" s="218" t="s">
        <v>126</v>
      </c>
      <c r="E145" s="229" t="s">
        <v>19</v>
      </c>
      <c r="F145" s="230" t="s">
        <v>218</v>
      </c>
      <c r="G145" s="228"/>
      <c r="H145" s="231">
        <v>-4.3200000000000003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37" t="s">
        <v>126</v>
      </c>
      <c r="AU145" s="237" t="s">
        <v>122</v>
      </c>
      <c r="AV145" s="14" t="s">
        <v>122</v>
      </c>
      <c r="AW145" s="14" t="s">
        <v>33</v>
      </c>
      <c r="AX145" s="14" t="s">
        <v>72</v>
      </c>
      <c r="AY145" s="237" t="s">
        <v>114</v>
      </c>
    </row>
    <row r="146" s="14" customFormat="1">
      <c r="A146" s="14"/>
      <c r="B146" s="227"/>
      <c r="C146" s="228"/>
      <c r="D146" s="218" t="s">
        <v>126</v>
      </c>
      <c r="E146" s="229" t="s">
        <v>19</v>
      </c>
      <c r="F146" s="230" t="s">
        <v>219</v>
      </c>
      <c r="G146" s="228"/>
      <c r="H146" s="231">
        <v>-5.4000000000000004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37" t="s">
        <v>126</v>
      </c>
      <c r="AU146" s="237" t="s">
        <v>122</v>
      </c>
      <c r="AV146" s="14" t="s">
        <v>122</v>
      </c>
      <c r="AW146" s="14" t="s">
        <v>33</v>
      </c>
      <c r="AX146" s="14" t="s">
        <v>72</v>
      </c>
      <c r="AY146" s="237" t="s">
        <v>114</v>
      </c>
    </row>
    <row r="147" s="14" customFormat="1">
      <c r="A147" s="14"/>
      <c r="B147" s="227"/>
      <c r="C147" s="228"/>
      <c r="D147" s="218" t="s">
        <v>126</v>
      </c>
      <c r="E147" s="229" t="s">
        <v>19</v>
      </c>
      <c r="F147" s="230" t="s">
        <v>220</v>
      </c>
      <c r="G147" s="228"/>
      <c r="H147" s="231">
        <v>-1.0800000000000001</v>
      </c>
      <c r="I147" s="232"/>
      <c r="J147" s="228"/>
      <c r="K147" s="228"/>
      <c r="L147" s="233"/>
      <c r="M147" s="234"/>
      <c r="N147" s="235"/>
      <c r="O147" s="235"/>
      <c r="P147" s="235"/>
      <c r="Q147" s="235"/>
      <c r="R147" s="235"/>
      <c r="S147" s="235"/>
      <c r="T147" s="23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37" t="s">
        <v>126</v>
      </c>
      <c r="AU147" s="237" t="s">
        <v>122</v>
      </c>
      <c r="AV147" s="14" t="s">
        <v>122</v>
      </c>
      <c r="AW147" s="14" t="s">
        <v>33</v>
      </c>
      <c r="AX147" s="14" t="s">
        <v>72</v>
      </c>
      <c r="AY147" s="237" t="s">
        <v>114</v>
      </c>
    </row>
    <row r="148" s="14" customFormat="1">
      <c r="A148" s="14"/>
      <c r="B148" s="227"/>
      <c r="C148" s="228"/>
      <c r="D148" s="218" t="s">
        <v>126</v>
      </c>
      <c r="E148" s="229" t="s">
        <v>19</v>
      </c>
      <c r="F148" s="230" t="s">
        <v>221</v>
      </c>
      <c r="G148" s="228"/>
      <c r="H148" s="231">
        <v>-2.8799999999999999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37" t="s">
        <v>126</v>
      </c>
      <c r="AU148" s="237" t="s">
        <v>122</v>
      </c>
      <c r="AV148" s="14" t="s">
        <v>122</v>
      </c>
      <c r="AW148" s="14" t="s">
        <v>33</v>
      </c>
      <c r="AX148" s="14" t="s">
        <v>72</v>
      </c>
      <c r="AY148" s="237" t="s">
        <v>114</v>
      </c>
    </row>
    <row r="149" s="14" customFormat="1">
      <c r="A149" s="14"/>
      <c r="B149" s="227"/>
      <c r="C149" s="228"/>
      <c r="D149" s="218" t="s">
        <v>126</v>
      </c>
      <c r="E149" s="229" t="s">
        <v>19</v>
      </c>
      <c r="F149" s="230" t="s">
        <v>222</v>
      </c>
      <c r="G149" s="228"/>
      <c r="H149" s="231">
        <v>-0.54000000000000004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37" t="s">
        <v>126</v>
      </c>
      <c r="AU149" s="237" t="s">
        <v>122</v>
      </c>
      <c r="AV149" s="14" t="s">
        <v>122</v>
      </c>
      <c r="AW149" s="14" t="s">
        <v>33</v>
      </c>
      <c r="AX149" s="14" t="s">
        <v>72</v>
      </c>
      <c r="AY149" s="237" t="s">
        <v>114</v>
      </c>
    </row>
    <row r="150" s="14" customFormat="1">
      <c r="A150" s="14"/>
      <c r="B150" s="227"/>
      <c r="C150" s="228"/>
      <c r="D150" s="218" t="s">
        <v>126</v>
      </c>
      <c r="E150" s="229" t="s">
        <v>19</v>
      </c>
      <c r="F150" s="230" t="s">
        <v>223</v>
      </c>
      <c r="G150" s="228"/>
      <c r="H150" s="231">
        <v>1.6200000000000001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37" t="s">
        <v>126</v>
      </c>
      <c r="AU150" s="237" t="s">
        <v>122</v>
      </c>
      <c r="AV150" s="14" t="s">
        <v>122</v>
      </c>
      <c r="AW150" s="14" t="s">
        <v>33</v>
      </c>
      <c r="AX150" s="14" t="s">
        <v>72</v>
      </c>
      <c r="AY150" s="237" t="s">
        <v>114</v>
      </c>
    </row>
    <row r="151" s="14" customFormat="1">
      <c r="A151" s="14"/>
      <c r="B151" s="227"/>
      <c r="C151" s="228"/>
      <c r="D151" s="218" t="s">
        <v>126</v>
      </c>
      <c r="E151" s="229" t="s">
        <v>19</v>
      </c>
      <c r="F151" s="230" t="s">
        <v>224</v>
      </c>
      <c r="G151" s="228"/>
      <c r="H151" s="231">
        <v>1.0800000000000001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37" t="s">
        <v>126</v>
      </c>
      <c r="AU151" s="237" t="s">
        <v>122</v>
      </c>
      <c r="AV151" s="14" t="s">
        <v>122</v>
      </c>
      <c r="AW151" s="14" t="s">
        <v>33</v>
      </c>
      <c r="AX151" s="14" t="s">
        <v>72</v>
      </c>
      <c r="AY151" s="237" t="s">
        <v>114</v>
      </c>
    </row>
    <row r="152" s="14" customFormat="1">
      <c r="A152" s="14"/>
      <c r="B152" s="227"/>
      <c r="C152" s="228"/>
      <c r="D152" s="218" t="s">
        <v>126</v>
      </c>
      <c r="E152" s="229" t="s">
        <v>19</v>
      </c>
      <c r="F152" s="230" t="s">
        <v>225</v>
      </c>
      <c r="G152" s="228"/>
      <c r="H152" s="231">
        <v>1.1399999999999999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37" t="s">
        <v>126</v>
      </c>
      <c r="AU152" s="237" t="s">
        <v>122</v>
      </c>
      <c r="AV152" s="14" t="s">
        <v>122</v>
      </c>
      <c r="AW152" s="14" t="s">
        <v>33</v>
      </c>
      <c r="AX152" s="14" t="s">
        <v>72</v>
      </c>
      <c r="AY152" s="237" t="s">
        <v>114</v>
      </c>
    </row>
    <row r="153" s="14" customFormat="1">
      <c r="A153" s="14"/>
      <c r="B153" s="227"/>
      <c r="C153" s="228"/>
      <c r="D153" s="218" t="s">
        <v>126</v>
      </c>
      <c r="E153" s="229" t="s">
        <v>19</v>
      </c>
      <c r="F153" s="230" t="s">
        <v>226</v>
      </c>
      <c r="G153" s="228"/>
      <c r="H153" s="231">
        <v>0.98999999999999999</v>
      </c>
      <c r="I153" s="232"/>
      <c r="J153" s="228"/>
      <c r="K153" s="228"/>
      <c r="L153" s="233"/>
      <c r="M153" s="234"/>
      <c r="N153" s="235"/>
      <c r="O153" s="235"/>
      <c r="P153" s="235"/>
      <c r="Q153" s="235"/>
      <c r="R153" s="235"/>
      <c r="S153" s="235"/>
      <c r="T153" s="23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37" t="s">
        <v>126</v>
      </c>
      <c r="AU153" s="237" t="s">
        <v>122</v>
      </c>
      <c r="AV153" s="14" t="s">
        <v>122</v>
      </c>
      <c r="AW153" s="14" t="s">
        <v>33</v>
      </c>
      <c r="AX153" s="14" t="s">
        <v>72</v>
      </c>
      <c r="AY153" s="237" t="s">
        <v>114</v>
      </c>
    </row>
    <row r="154" s="13" customFormat="1">
      <c r="A154" s="13"/>
      <c r="B154" s="216"/>
      <c r="C154" s="217"/>
      <c r="D154" s="218" t="s">
        <v>126</v>
      </c>
      <c r="E154" s="219" t="s">
        <v>19</v>
      </c>
      <c r="F154" s="220" t="s">
        <v>227</v>
      </c>
      <c r="G154" s="217"/>
      <c r="H154" s="219" t="s">
        <v>19</v>
      </c>
      <c r="I154" s="221"/>
      <c r="J154" s="217"/>
      <c r="K154" s="217"/>
      <c r="L154" s="222"/>
      <c r="M154" s="223"/>
      <c r="N154" s="224"/>
      <c r="O154" s="224"/>
      <c r="P154" s="224"/>
      <c r="Q154" s="224"/>
      <c r="R154" s="224"/>
      <c r="S154" s="224"/>
      <c r="T154" s="22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6" t="s">
        <v>126</v>
      </c>
      <c r="AU154" s="226" t="s">
        <v>122</v>
      </c>
      <c r="AV154" s="13" t="s">
        <v>77</v>
      </c>
      <c r="AW154" s="13" t="s">
        <v>33</v>
      </c>
      <c r="AX154" s="13" t="s">
        <v>72</v>
      </c>
      <c r="AY154" s="226" t="s">
        <v>114</v>
      </c>
    </row>
    <row r="155" s="14" customFormat="1">
      <c r="A155" s="14"/>
      <c r="B155" s="227"/>
      <c r="C155" s="228"/>
      <c r="D155" s="218" t="s">
        <v>126</v>
      </c>
      <c r="E155" s="229" t="s">
        <v>19</v>
      </c>
      <c r="F155" s="230" t="s">
        <v>228</v>
      </c>
      <c r="G155" s="228"/>
      <c r="H155" s="231">
        <v>21.149999999999999</v>
      </c>
      <c r="I155" s="232"/>
      <c r="J155" s="228"/>
      <c r="K155" s="228"/>
      <c r="L155" s="233"/>
      <c r="M155" s="234"/>
      <c r="N155" s="235"/>
      <c r="O155" s="235"/>
      <c r="P155" s="235"/>
      <c r="Q155" s="235"/>
      <c r="R155" s="235"/>
      <c r="S155" s="235"/>
      <c r="T155" s="23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37" t="s">
        <v>126</v>
      </c>
      <c r="AU155" s="237" t="s">
        <v>122</v>
      </c>
      <c r="AV155" s="14" t="s">
        <v>122</v>
      </c>
      <c r="AW155" s="14" t="s">
        <v>33</v>
      </c>
      <c r="AX155" s="14" t="s">
        <v>72</v>
      </c>
      <c r="AY155" s="237" t="s">
        <v>114</v>
      </c>
    </row>
    <row r="156" s="13" customFormat="1">
      <c r="A156" s="13"/>
      <c r="B156" s="216"/>
      <c r="C156" s="217"/>
      <c r="D156" s="218" t="s">
        <v>126</v>
      </c>
      <c r="E156" s="219" t="s">
        <v>19</v>
      </c>
      <c r="F156" s="220" t="s">
        <v>229</v>
      </c>
      <c r="G156" s="217"/>
      <c r="H156" s="219" t="s">
        <v>19</v>
      </c>
      <c r="I156" s="221"/>
      <c r="J156" s="217"/>
      <c r="K156" s="217"/>
      <c r="L156" s="222"/>
      <c r="M156" s="223"/>
      <c r="N156" s="224"/>
      <c r="O156" s="224"/>
      <c r="P156" s="224"/>
      <c r="Q156" s="224"/>
      <c r="R156" s="224"/>
      <c r="S156" s="224"/>
      <c r="T156" s="22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6" t="s">
        <v>126</v>
      </c>
      <c r="AU156" s="226" t="s">
        <v>122</v>
      </c>
      <c r="AV156" s="13" t="s">
        <v>77</v>
      </c>
      <c r="AW156" s="13" t="s">
        <v>33</v>
      </c>
      <c r="AX156" s="13" t="s">
        <v>72</v>
      </c>
      <c r="AY156" s="226" t="s">
        <v>114</v>
      </c>
    </row>
    <row r="157" s="14" customFormat="1">
      <c r="A157" s="14"/>
      <c r="B157" s="227"/>
      <c r="C157" s="228"/>
      <c r="D157" s="218" t="s">
        <v>126</v>
      </c>
      <c r="E157" s="229" t="s">
        <v>19</v>
      </c>
      <c r="F157" s="230" t="s">
        <v>230</v>
      </c>
      <c r="G157" s="228"/>
      <c r="H157" s="231">
        <v>3.6200000000000001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37" t="s">
        <v>126</v>
      </c>
      <c r="AU157" s="237" t="s">
        <v>122</v>
      </c>
      <c r="AV157" s="14" t="s">
        <v>122</v>
      </c>
      <c r="AW157" s="14" t="s">
        <v>33</v>
      </c>
      <c r="AX157" s="14" t="s">
        <v>72</v>
      </c>
      <c r="AY157" s="237" t="s">
        <v>114</v>
      </c>
    </row>
    <row r="158" s="13" customFormat="1">
      <c r="A158" s="13"/>
      <c r="B158" s="216"/>
      <c r="C158" s="217"/>
      <c r="D158" s="218" t="s">
        <v>126</v>
      </c>
      <c r="E158" s="219" t="s">
        <v>19</v>
      </c>
      <c r="F158" s="220" t="s">
        <v>231</v>
      </c>
      <c r="G158" s="217"/>
      <c r="H158" s="219" t="s">
        <v>19</v>
      </c>
      <c r="I158" s="221"/>
      <c r="J158" s="217"/>
      <c r="K158" s="217"/>
      <c r="L158" s="222"/>
      <c r="M158" s="223"/>
      <c r="N158" s="224"/>
      <c r="O158" s="224"/>
      <c r="P158" s="224"/>
      <c r="Q158" s="224"/>
      <c r="R158" s="224"/>
      <c r="S158" s="224"/>
      <c r="T158" s="22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6" t="s">
        <v>126</v>
      </c>
      <c r="AU158" s="226" t="s">
        <v>122</v>
      </c>
      <c r="AV158" s="13" t="s">
        <v>77</v>
      </c>
      <c r="AW158" s="13" t="s">
        <v>33</v>
      </c>
      <c r="AX158" s="13" t="s">
        <v>72</v>
      </c>
      <c r="AY158" s="226" t="s">
        <v>114</v>
      </c>
    </row>
    <row r="159" s="14" customFormat="1">
      <c r="A159" s="14"/>
      <c r="B159" s="227"/>
      <c r="C159" s="228"/>
      <c r="D159" s="218" t="s">
        <v>126</v>
      </c>
      <c r="E159" s="229" t="s">
        <v>19</v>
      </c>
      <c r="F159" s="230" t="s">
        <v>232</v>
      </c>
      <c r="G159" s="228"/>
      <c r="H159" s="231">
        <v>1.365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37" t="s">
        <v>126</v>
      </c>
      <c r="AU159" s="237" t="s">
        <v>122</v>
      </c>
      <c r="AV159" s="14" t="s">
        <v>122</v>
      </c>
      <c r="AW159" s="14" t="s">
        <v>33</v>
      </c>
      <c r="AX159" s="14" t="s">
        <v>72</v>
      </c>
      <c r="AY159" s="237" t="s">
        <v>114</v>
      </c>
    </row>
    <row r="160" s="15" customFormat="1">
      <c r="A160" s="15"/>
      <c r="B160" s="238"/>
      <c r="C160" s="239"/>
      <c r="D160" s="218" t="s">
        <v>126</v>
      </c>
      <c r="E160" s="240" t="s">
        <v>19</v>
      </c>
      <c r="F160" s="241" t="s">
        <v>131</v>
      </c>
      <c r="G160" s="239"/>
      <c r="H160" s="242">
        <v>265.63500000000005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48" t="s">
        <v>126</v>
      </c>
      <c r="AU160" s="248" t="s">
        <v>122</v>
      </c>
      <c r="AV160" s="15" t="s">
        <v>121</v>
      </c>
      <c r="AW160" s="15" t="s">
        <v>33</v>
      </c>
      <c r="AX160" s="15" t="s">
        <v>77</v>
      </c>
      <c r="AY160" s="248" t="s">
        <v>114</v>
      </c>
    </row>
    <row r="161" s="2" customFormat="1" ht="24.15" customHeight="1">
      <c r="A161" s="39"/>
      <c r="B161" s="40"/>
      <c r="C161" s="198" t="s">
        <v>233</v>
      </c>
      <c r="D161" s="198" t="s">
        <v>116</v>
      </c>
      <c r="E161" s="199" t="s">
        <v>234</v>
      </c>
      <c r="F161" s="200" t="s">
        <v>235</v>
      </c>
      <c r="G161" s="201" t="s">
        <v>171</v>
      </c>
      <c r="H161" s="202">
        <v>239.5</v>
      </c>
      <c r="I161" s="203"/>
      <c r="J161" s="204">
        <f>ROUND(I161*H161,2)</f>
        <v>0</v>
      </c>
      <c r="K161" s="200" t="s">
        <v>120</v>
      </c>
      <c r="L161" s="45"/>
      <c r="M161" s="205" t="s">
        <v>19</v>
      </c>
      <c r="N161" s="206" t="s">
        <v>44</v>
      </c>
      <c r="O161" s="85"/>
      <c r="P161" s="207">
        <f>O161*H161</f>
        <v>0</v>
      </c>
      <c r="Q161" s="207">
        <v>0.01899</v>
      </c>
      <c r="R161" s="207">
        <f>Q161*H161</f>
        <v>4.5481049999999996</v>
      </c>
      <c r="S161" s="207">
        <v>0</v>
      </c>
      <c r="T161" s="208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09" t="s">
        <v>121</v>
      </c>
      <c r="AT161" s="209" t="s">
        <v>116</v>
      </c>
      <c r="AU161" s="209" t="s">
        <v>122</v>
      </c>
      <c r="AY161" s="18" t="s">
        <v>114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8" t="s">
        <v>122</v>
      </c>
      <c r="BK161" s="210">
        <f>ROUND(I161*H161,2)</f>
        <v>0</v>
      </c>
      <c r="BL161" s="18" t="s">
        <v>121</v>
      </c>
      <c r="BM161" s="209" t="s">
        <v>236</v>
      </c>
    </row>
    <row r="162" s="2" customFormat="1">
      <c r="A162" s="39"/>
      <c r="B162" s="40"/>
      <c r="C162" s="41"/>
      <c r="D162" s="211" t="s">
        <v>124</v>
      </c>
      <c r="E162" s="41"/>
      <c r="F162" s="212" t="s">
        <v>237</v>
      </c>
      <c r="G162" s="41"/>
      <c r="H162" s="41"/>
      <c r="I162" s="213"/>
      <c r="J162" s="41"/>
      <c r="K162" s="41"/>
      <c r="L162" s="45"/>
      <c r="M162" s="214"/>
      <c r="N162" s="215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124</v>
      </c>
      <c r="AU162" s="18" t="s">
        <v>122</v>
      </c>
    </row>
    <row r="163" s="2" customFormat="1" ht="21.75" customHeight="1">
      <c r="A163" s="39"/>
      <c r="B163" s="40"/>
      <c r="C163" s="198" t="s">
        <v>238</v>
      </c>
      <c r="D163" s="198" t="s">
        <v>116</v>
      </c>
      <c r="E163" s="199" t="s">
        <v>239</v>
      </c>
      <c r="F163" s="200" t="s">
        <v>240</v>
      </c>
      <c r="G163" s="201" t="s">
        <v>171</v>
      </c>
      <c r="H163" s="202">
        <v>24.77</v>
      </c>
      <c r="I163" s="203"/>
      <c r="J163" s="204">
        <f>ROUND(I163*H163,2)</f>
        <v>0</v>
      </c>
      <c r="K163" s="200" t="s">
        <v>120</v>
      </c>
      <c r="L163" s="45"/>
      <c r="M163" s="205" t="s">
        <v>19</v>
      </c>
      <c r="N163" s="206" t="s">
        <v>44</v>
      </c>
      <c r="O163" s="85"/>
      <c r="P163" s="207">
        <f>O163*H163</f>
        <v>0</v>
      </c>
      <c r="Q163" s="207">
        <v>0.0073499999999999998</v>
      </c>
      <c r="R163" s="207">
        <f>Q163*H163</f>
        <v>0.18205949999999999</v>
      </c>
      <c r="S163" s="207">
        <v>0</v>
      </c>
      <c r="T163" s="20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09" t="s">
        <v>121</v>
      </c>
      <c r="AT163" s="209" t="s">
        <v>116</v>
      </c>
      <c r="AU163" s="209" t="s">
        <v>122</v>
      </c>
      <c r="AY163" s="18" t="s">
        <v>114</v>
      </c>
      <c r="BE163" s="210">
        <f>IF(N163="základní",J163,0)</f>
        <v>0</v>
      </c>
      <c r="BF163" s="210">
        <f>IF(N163="snížená",J163,0)</f>
        <v>0</v>
      </c>
      <c r="BG163" s="210">
        <f>IF(N163="zákl. přenesená",J163,0)</f>
        <v>0</v>
      </c>
      <c r="BH163" s="210">
        <f>IF(N163="sníž. přenesená",J163,0)</f>
        <v>0</v>
      </c>
      <c r="BI163" s="210">
        <f>IF(N163="nulová",J163,0)</f>
        <v>0</v>
      </c>
      <c r="BJ163" s="18" t="s">
        <v>122</v>
      </c>
      <c r="BK163" s="210">
        <f>ROUND(I163*H163,2)</f>
        <v>0</v>
      </c>
      <c r="BL163" s="18" t="s">
        <v>121</v>
      </c>
      <c r="BM163" s="209" t="s">
        <v>241</v>
      </c>
    </row>
    <row r="164" s="2" customFormat="1">
      <c r="A164" s="39"/>
      <c r="B164" s="40"/>
      <c r="C164" s="41"/>
      <c r="D164" s="211" t="s">
        <v>124</v>
      </c>
      <c r="E164" s="41"/>
      <c r="F164" s="212" t="s">
        <v>242</v>
      </c>
      <c r="G164" s="41"/>
      <c r="H164" s="41"/>
      <c r="I164" s="213"/>
      <c r="J164" s="41"/>
      <c r="K164" s="41"/>
      <c r="L164" s="45"/>
      <c r="M164" s="214"/>
      <c r="N164" s="215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124</v>
      </c>
      <c r="AU164" s="18" t="s">
        <v>122</v>
      </c>
    </row>
    <row r="165" s="13" customFormat="1">
      <c r="A165" s="13"/>
      <c r="B165" s="216"/>
      <c r="C165" s="217"/>
      <c r="D165" s="218" t="s">
        <v>126</v>
      </c>
      <c r="E165" s="219" t="s">
        <v>19</v>
      </c>
      <c r="F165" s="220" t="s">
        <v>227</v>
      </c>
      <c r="G165" s="217"/>
      <c r="H165" s="219" t="s">
        <v>19</v>
      </c>
      <c r="I165" s="221"/>
      <c r="J165" s="217"/>
      <c r="K165" s="217"/>
      <c r="L165" s="222"/>
      <c r="M165" s="223"/>
      <c r="N165" s="224"/>
      <c r="O165" s="224"/>
      <c r="P165" s="224"/>
      <c r="Q165" s="224"/>
      <c r="R165" s="224"/>
      <c r="S165" s="224"/>
      <c r="T165" s="22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6" t="s">
        <v>126</v>
      </c>
      <c r="AU165" s="226" t="s">
        <v>122</v>
      </c>
      <c r="AV165" s="13" t="s">
        <v>77</v>
      </c>
      <c r="AW165" s="13" t="s">
        <v>33</v>
      </c>
      <c r="AX165" s="13" t="s">
        <v>72</v>
      </c>
      <c r="AY165" s="226" t="s">
        <v>114</v>
      </c>
    </row>
    <row r="166" s="14" customFormat="1">
      <c r="A166" s="14"/>
      <c r="B166" s="227"/>
      <c r="C166" s="228"/>
      <c r="D166" s="218" t="s">
        <v>126</v>
      </c>
      <c r="E166" s="229" t="s">
        <v>19</v>
      </c>
      <c r="F166" s="230" t="s">
        <v>228</v>
      </c>
      <c r="G166" s="228"/>
      <c r="H166" s="231">
        <v>21.149999999999999</v>
      </c>
      <c r="I166" s="232"/>
      <c r="J166" s="228"/>
      <c r="K166" s="228"/>
      <c r="L166" s="233"/>
      <c r="M166" s="234"/>
      <c r="N166" s="235"/>
      <c r="O166" s="235"/>
      <c r="P166" s="235"/>
      <c r="Q166" s="235"/>
      <c r="R166" s="235"/>
      <c r="S166" s="235"/>
      <c r="T166" s="23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37" t="s">
        <v>126</v>
      </c>
      <c r="AU166" s="237" t="s">
        <v>122</v>
      </c>
      <c r="AV166" s="14" t="s">
        <v>122</v>
      </c>
      <c r="AW166" s="14" t="s">
        <v>33</v>
      </c>
      <c r="AX166" s="14" t="s">
        <v>72</v>
      </c>
      <c r="AY166" s="237" t="s">
        <v>114</v>
      </c>
    </row>
    <row r="167" s="13" customFormat="1">
      <c r="A167" s="13"/>
      <c r="B167" s="216"/>
      <c r="C167" s="217"/>
      <c r="D167" s="218" t="s">
        <v>126</v>
      </c>
      <c r="E167" s="219" t="s">
        <v>19</v>
      </c>
      <c r="F167" s="220" t="s">
        <v>229</v>
      </c>
      <c r="G167" s="217"/>
      <c r="H167" s="219" t="s">
        <v>19</v>
      </c>
      <c r="I167" s="221"/>
      <c r="J167" s="217"/>
      <c r="K167" s="217"/>
      <c r="L167" s="222"/>
      <c r="M167" s="223"/>
      <c r="N167" s="224"/>
      <c r="O167" s="224"/>
      <c r="P167" s="224"/>
      <c r="Q167" s="224"/>
      <c r="R167" s="224"/>
      <c r="S167" s="224"/>
      <c r="T167" s="22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26" t="s">
        <v>126</v>
      </c>
      <c r="AU167" s="226" t="s">
        <v>122</v>
      </c>
      <c r="AV167" s="13" t="s">
        <v>77</v>
      </c>
      <c r="AW167" s="13" t="s">
        <v>33</v>
      </c>
      <c r="AX167" s="13" t="s">
        <v>72</v>
      </c>
      <c r="AY167" s="226" t="s">
        <v>114</v>
      </c>
    </row>
    <row r="168" s="14" customFormat="1">
      <c r="A168" s="14"/>
      <c r="B168" s="227"/>
      <c r="C168" s="228"/>
      <c r="D168" s="218" t="s">
        <v>126</v>
      </c>
      <c r="E168" s="229" t="s">
        <v>19</v>
      </c>
      <c r="F168" s="230" t="s">
        <v>230</v>
      </c>
      <c r="G168" s="228"/>
      <c r="H168" s="231">
        <v>3.6200000000000001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37" t="s">
        <v>126</v>
      </c>
      <c r="AU168" s="237" t="s">
        <v>122</v>
      </c>
      <c r="AV168" s="14" t="s">
        <v>122</v>
      </c>
      <c r="AW168" s="14" t="s">
        <v>33</v>
      </c>
      <c r="AX168" s="14" t="s">
        <v>72</v>
      </c>
      <c r="AY168" s="237" t="s">
        <v>114</v>
      </c>
    </row>
    <row r="169" s="15" customFormat="1">
      <c r="A169" s="15"/>
      <c r="B169" s="238"/>
      <c r="C169" s="239"/>
      <c r="D169" s="218" t="s">
        <v>126</v>
      </c>
      <c r="E169" s="240" t="s">
        <v>19</v>
      </c>
      <c r="F169" s="241" t="s">
        <v>131</v>
      </c>
      <c r="G169" s="239"/>
      <c r="H169" s="242">
        <v>24.77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48" t="s">
        <v>126</v>
      </c>
      <c r="AU169" s="248" t="s">
        <v>122</v>
      </c>
      <c r="AV169" s="15" t="s">
        <v>121</v>
      </c>
      <c r="AW169" s="15" t="s">
        <v>33</v>
      </c>
      <c r="AX169" s="15" t="s">
        <v>77</v>
      </c>
      <c r="AY169" s="248" t="s">
        <v>114</v>
      </c>
    </row>
    <row r="170" s="2" customFormat="1" ht="21.75" customHeight="1">
      <c r="A170" s="39"/>
      <c r="B170" s="40"/>
      <c r="C170" s="198" t="s">
        <v>243</v>
      </c>
      <c r="D170" s="198" t="s">
        <v>116</v>
      </c>
      <c r="E170" s="199" t="s">
        <v>244</v>
      </c>
      <c r="F170" s="200" t="s">
        <v>245</v>
      </c>
      <c r="G170" s="201" t="s">
        <v>171</v>
      </c>
      <c r="H170" s="202">
        <v>24.77</v>
      </c>
      <c r="I170" s="203"/>
      <c r="J170" s="204">
        <f>ROUND(I170*H170,2)</f>
        <v>0</v>
      </c>
      <c r="K170" s="200" t="s">
        <v>120</v>
      </c>
      <c r="L170" s="45"/>
      <c r="M170" s="205" t="s">
        <v>19</v>
      </c>
      <c r="N170" s="206" t="s">
        <v>44</v>
      </c>
      <c r="O170" s="85"/>
      <c r="P170" s="207">
        <f>O170*H170</f>
        <v>0</v>
      </c>
      <c r="Q170" s="207">
        <v>0.023099999999999999</v>
      </c>
      <c r="R170" s="207">
        <f>Q170*H170</f>
        <v>0.572187</v>
      </c>
      <c r="S170" s="207">
        <v>0</v>
      </c>
      <c r="T170" s="208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09" t="s">
        <v>121</v>
      </c>
      <c r="AT170" s="209" t="s">
        <v>116</v>
      </c>
      <c r="AU170" s="209" t="s">
        <v>122</v>
      </c>
      <c r="AY170" s="18" t="s">
        <v>114</v>
      </c>
      <c r="BE170" s="210">
        <f>IF(N170="základní",J170,0)</f>
        <v>0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8" t="s">
        <v>122</v>
      </c>
      <c r="BK170" s="210">
        <f>ROUND(I170*H170,2)</f>
        <v>0</v>
      </c>
      <c r="BL170" s="18" t="s">
        <v>121</v>
      </c>
      <c r="BM170" s="209" t="s">
        <v>246</v>
      </c>
    </row>
    <row r="171" s="2" customFormat="1">
      <c r="A171" s="39"/>
      <c r="B171" s="40"/>
      <c r="C171" s="41"/>
      <c r="D171" s="211" t="s">
        <v>124</v>
      </c>
      <c r="E171" s="41"/>
      <c r="F171" s="212" t="s">
        <v>247</v>
      </c>
      <c r="G171" s="41"/>
      <c r="H171" s="41"/>
      <c r="I171" s="213"/>
      <c r="J171" s="41"/>
      <c r="K171" s="41"/>
      <c r="L171" s="45"/>
      <c r="M171" s="214"/>
      <c r="N171" s="215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124</v>
      </c>
      <c r="AU171" s="18" t="s">
        <v>122</v>
      </c>
    </row>
    <row r="172" s="2" customFormat="1" ht="24.15" customHeight="1">
      <c r="A172" s="39"/>
      <c r="B172" s="40"/>
      <c r="C172" s="198" t="s">
        <v>248</v>
      </c>
      <c r="D172" s="198" t="s">
        <v>116</v>
      </c>
      <c r="E172" s="199" t="s">
        <v>249</v>
      </c>
      <c r="F172" s="200" t="s">
        <v>250</v>
      </c>
      <c r="G172" s="201" t="s">
        <v>171</v>
      </c>
      <c r="H172" s="202">
        <v>24.77</v>
      </c>
      <c r="I172" s="203"/>
      <c r="J172" s="204">
        <f>ROUND(I172*H172,2)</f>
        <v>0</v>
      </c>
      <c r="K172" s="200" t="s">
        <v>120</v>
      </c>
      <c r="L172" s="45"/>
      <c r="M172" s="205" t="s">
        <v>19</v>
      </c>
      <c r="N172" s="206" t="s">
        <v>44</v>
      </c>
      <c r="O172" s="85"/>
      <c r="P172" s="207">
        <f>O172*H172</f>
        <v>0</v>
      </c>
      <c r="Q172" s="207">
        <v>0.0079000000000000008</v>
      </c>
      <c r="R172" s="207">
        <f>Q172*H172</f>
        <v>0.19568300000000002</v>
      </c>
      <c r="S172" s="207">
        <v>0</v>
      </c>
      <c r="T172" s="208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09" t="s">
        <v>121</v>
      </c>
      <c r="AT172" s="209" t="s">
        <v>116</v>
      </c>
      <c r="AU172" s="209" t="s">
        <v>122</v>
      </c>
      <c r="AY172" s="18" t="s">
        <v>114</v>
      </c>
      <c r="BE172" s="210">
        <f>IF(N172="základní",J172,0)</f>
        <v>0</v>
      </c>
      <c r="BF172" s="210">
        <f>IF(N172="snížená",J172,0)</f>
        <v>0</v>
      </c>
      <c r="BG172" s="210">
        <f>IF(N172="zákl. přenesená",J172,0)</f>
        <v>0</v>
      </c>
      <c r="BH172" s="210">
        <f>IF(N172="sníž. přenesená",J172,0)</f>
        <v>0</v>
      </c>
      <c r="BI172" s="210">
        <f>IF(N172="nulová",J172,0)</f>
        <v>0</v>
      </c>
      <c r="BJ172" s="18" t="s">
        <v>122</v>
      </c>
      <c r="BK172" s="210">
        <f>ROUND(I172*H172,2)</f>
        <v>0</v>
      </c>
      <c r="BL172" s="18" t="s">
        <v>121</v>
      </c>
      <c r="BM172" s="209" t="s">
        <v>251</v>
      </c>
    </row>
    <row r="173" s="2" customFormat="1">
      <c r="A173" s="39"/>
      <c r="B173" s="40"/>
      <c r="C173" s="41"/>
      <c r="D173" s="211" t="s">
        <v>124</v>
      </c>
      <c r="E173" s="41"/>
      <c r="F173" s="212" t="s">
        <v>252</v>
      </c>
      <c r="G173" s="41"/>
      <c r="H173" s="41"/>
      <c r="I173" s="213"/>
      <c r="J173" s="41"/>
      <c r="K173" s="41"/>
      <c r="L173" s="45"/>
      <c r="M173" s="214"/>
      <c r="N173" s="215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124</v>
      </c>
      <c r="AU173" s="18" t="s">
        <v>122</v>
      </c>
    </row>
    <row r="174" s="2" customFormat="1" ht="16.5" customHeight="1">
      <c r="A174" s="39"/>
      <c r="B174" s="40"/>
      <c r="C174" s="198" t="s">
        <v>253</v>
      </c>
      <c r="D174" s="198" t="s">
        <v>116</v>
      </c>
      <c r="E174" s="199" t="s">
        <v>254</v>
      </c>
      <c r="F174" s="200" t="s">
        <v>255</v>
      </c>
      <c r="G174" s="201" t="s">
        <v>171</v>
      </c>
      <c r="H174" s="202">
        <v>265.63499999999999</v>
      </c>
      <c r="I174" s="203"/>
      <c r="J174" s="204">
        <f>ROUND(I174*H174,2)</f>
        <v>0</v>
      </c>
      <c r="K174" s="200" t="s">
        <v>120</v>
      </c>
      <c r="L174" s="45"/>
      <c r="M174" s="205" t="s">
        <v>19</v>
      </c>
      <c r="N174" s="206" t="s">
        <v>44</v>
      </c>
      <c r="O174" s="85"/>
      <c r="P174" s="207">
        <f>O174*H174</f>
        <v>0</v>
      </c>
      <c r="Q174" s="207">
        <v>0.00025999999999999998</v>
      </c>
      <c r="R174" s="207">
        <f>Q174*H174</f>
        <v>0.06906509999999999</v>
      </c>
      <c r="S174" s="207">
        <v>0</v>
      </c>
      <c r="T174" s="20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09" t="s">
        <v>121</v>
      </c>
      <c r="AT174" s="209" t="s">
        <v>116</v>
      </c>
      <c r="AU174" s="209" t="s">
        <v>122</v>
      </c>
      <c r="AY174" s="18" t="s">
        <v>114</v>
      </c>
      <c r="BE174" s="210">
        <f>IF(N174="základní",J174,0)</f>
        <v>0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18" t="s">
        <v>122</v>
      </c>
      <c r="BK174" s="210">
        <f>ROUND(I174*H174,2)</f>
        <v>0</v>
      </c>
      <c r="BL174" s="18" t="s">
        <v>121</v>
      </c>
      <c r="BM174" s="209" t="s">
        <v>256</v>
      </c>
    </row>
    <row r="175" s="2" customFormat="1">
      <c r="A175" s="39"/>
      <c r="B175" s="40"/>
      <c r="C175" s="41"/>
      <c r="D175" s="211" t="s">
        <v>124</v>
      </c>
      <c r="E175" s="41"/>
      <c r="F175" s="212" t="s">
        <v>257</v>
      </c>
      <c r="G175" s="41"/>
      <c r="H175" s="41"/>
      <c r="I175" s="213"/>
      <c r="J175" s="41"/>
      <c r="K175" s="41"/>
      <c r="L175" s="45"/>
      <c r="M175" s="214"/>
      <c r="N175" s="215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124</v>
      </c>
      <c r="AU175" s="18" t="s">
        <v>122</v>
      </c>
    </row>
    <row r="176" s="13" customFormat="1">
      <c r="A176" s="13"/>
      <c r="B176" s="216"/>
      <c r="C176" s="217"/>
      <c r="D176" s="218" t="s">
        <v>126</v>
      </c>
      <c r="E176" s="219" t="s">
        <v>19</v>
      </c>
      <c r="F176" s="220" t="s">
        <v>214</v>
      </c>
      <c r="G176" s="217"/>
      <c r="H176" s="219" t="s">
        <v>19</v>
      </c>
      <c r="I176" s="221"/>
      <c r="J176" s="217"/>
      <c r="K176" s="217"/>
      <c r="L176" s="222"/>
      <c r="M176" s="223"/>
      <c r="N176" s="224"/>
      <c r="O176" s="224"/>
      <c r="P176" s="224"/>
      <c r="Q176" s="224"/>
      <c r="R176" s="224"/>
      <c r="S176" s="224"/>
      <c r="T176" s="22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26" t="s">
        <v>126</v>
      </c>
      <c r="AU176" s="226" t="s">
        <v>122</v>
      </c>
      <c r="AV176" s="13" t="s">
        <v>77</v>
      </c>
      <c r="AW176" s="13" t="s">
        <v>33</v>
      </c>
      <c r="AX176" s="13" t="s">
        <v>72</v>
      </c>
      <c r="AY176" s="226" t="s">
        <v>114</v>
      </c>
    </row>
    <row r="177" s="14" customFormat="1">
      <c r="A177" s="14"/>
      <c r="B177" s="227"/>
      <c r="C177" s="228"/>
      <c r="D177" s="218" t="s">
        <v>126</v>
      </c>
      <c r="E177" s="229" t="s">
        <v>19</v>
      </c>
      <c r="F177" s="230" t="s">
        <v>215</v>
      </c>
      <c r="G177" s="228"/>
      <c r="H177" s="231">
        <v>221.11000000000001</v>
      </c>
      <c r="I177" s="232"/>
      <c r="J177" s="228"/>
      <c r="K177" s="228"/>
      <c r="L177" s="233"/>
      <c r="M177" s="234"/>
      <c r="N177" s="235"/>
      <c r="O177" s="235"/>
      <c r="P177" s="235"/>
      <c r="Q177" s="235"/>
      <c r="R177" s="235"/>
      <c r="S177" s="235"/>
      <c r="T177" s="23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37" t="s">
        <v>126</v>
      </c>
      <c r="AU177" s="237" t="s">
        <v>122</v>
      </c>
      <c r="AV177" s="14" t="s">
        <v>122</v>
      </c>
      <c r="AW177" s="14" t="s">
        <v>33</v>
      </c>
      <c r="AX177" s="14" t="s">
        <v>72</v>
      </c>
      <c r="AY177" s="237" t="s">
        <v>114</v>
      </c>
    </row>
    <row r="178" s="14" customFormat="1">
      <c r="A178" s="14"/>
      <c r="B178" s="227"/>
      <c r="C178" s="228"/>
      <c r="D178" s="218" t="s">
        <v>126</v>
      </c>
      <c r="E178" s="229" t="s">
        <v>19</v>
      </c>
      <c r="F178" s="230" t="s">
        <v>216</v>
      </c>
      <c r="G178" s="228"/>
      <c r="H178" s="231">
        <v>30.300000000000001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37" t="s">
        <v>126</v>
      </c>
      <c r="AU178" s="237" t="s">
        <v>122</v>
      </c>
      <c r="AV178" s="14" t="s">
        <v>122</v>
      </c>
      <c r="AW178" s="14" t="s">
        <v>33</v>
      </c>
      <c r="AX178" s="14" t="s">
        <v>72</v>
      </c>
      <c r="AY178" s="237" t="s">
        <v>114</v>
      </c>
    </row>
    <row r="179" s="14" customFormat="1">
      <c r="A179" s="14"/>
      <c r="B179" s="227"/>
      <c r="C179" s="228"/>
      <c r="D179" s="218" t="s">
        <v>126</v>
      </c>
      <c r="E179" s="229" t="s">
        <v>19</v>
      </c>
      <c r="F179" s="230" t="s">
        <v>217</v>
      </c>
      <c r="G179" s="228"/>
      <c r="H179" s="231">
        <v>-2.52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37" t="s">
        <v>126</v>
      </c>
      <c r="AU179" s="237" t="s">
        <v>122</v>
      </c>
      <c r="AV179" s="14" t="s">
        <v>122</v>
      </c>
      <c r="AW179" s="14" t="s">
        <v>33</v>
      </c>
      <c r="AX179" s="14" t="s">
        <v>72</v>
      </c>
      <c r="AY179" s="237" t="s">
        <v>114</v>
      </c>
    </row>
    <row r="180" s="14" customFormat="1">
      <c r="A180" s="14"/>
      <c r="B180" s="227"/>
      <c r="C180" s="228"/>
      <c r="D180" s="218" t="s">
        <v>126</v>
      </c>
      <c r="E180" s="229" t="s">
        <v>19</v>
      </c>
      <c r="F180" s="230" t="s">
        <v>218</v>
      </c>
      <c r="G180" s="228"/>
      <c r="H180" s="231">
        <v>-4.3200000000000003</v>
      </c>
      <c r="I180" s="232"/>
      <c r="J180" s="228"/>
      <c r="K180" s="228"/>
      <c r="L180" s="233"/>
      <c r="M180" s="234"/>
      <c r="N180" s="235"/>
      <c r="O180" s="235"/>
      <c r="P180" s="235"/>
      <c r="Q180" s="235"/>
      <c r="R180" s="235"/>
      <c r="S180" s="235"/>
      <c r="T180" s="23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37" t="s">
        <v>126</v>
      </c>
      <c r="AU180" s="237" t="s">
        <v>122</v>
      </c>
      <c r="AV180" s="14" t="s">
        <v>122</v>
      </c>
      <c r="AW180" s="14" t="s">
        <v>33</v>
      </c>
      <c r="AX180" s="14" t="s">
        <v>72</v>
      </c>
      <c r="AY180" s="237" t="s">
        <v>114</v>
      </c>
    </row>
    <row r="181" s="14" customFormat="1">
      <c r="A181" s="14"/>
      <c r="B181" s="227"/>
      <c r="C181" s="228"/>
      <c r="D181" s="218" t="s">
        <v>126</v>
      </c>
      <c r="E181" s="229" t="s">
        <v>19</v>
      </c>
      <c r="F181" s="230" t="s">
        <v>219</v>
      </c>
      <c r="G181" s="228"/>
      <c r="H181" s="231">
        <v>-5.4000000000000004</v>
      </c>
      <c r="I181" s="232"/>
      <c r="J181" s="228"/>
      <c r="K181" s="228"/>
      <c r="L181" s="233"/>
      <c r="M181" s="234"/>
      <c r="N181" s="235"/>
      <c r="O181" s="235"/>
      <c r="P181" s="235"/>
      <c r="Q181" s="235"/>
      <c r="R181" s="235"/>
      <c r="S181" s="235"/>
      <c r="T181" s="23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37" t="s">
        <v>126</v>
      </c>
      <c r="AU181" s="237" t="s">
        <v>122</v>
      </c>
      <c r="AV181" s="14" t="s">
        <v>122</v>
      </c>
      <c r="AW181" s="14" t="s">
        <v>33</v>
      </c>
      <c r="AX181" s="14" t="s">
        <v>72</v>
      </c>
      <c r="AY181" s="237" t="s">
        <v>114</v>
      </c>
    </row>
    <row r="182" s="14" customFormat="1">
      <c r="A182" s="14"/>
      <c r="B182" s="227"/>
      <c r="C182" s="228"/>
      <c r="D182" s="218" t="s">
        <v>126</v>
      </c>
      <c r="E182" s="229" t="s">
        <v>19</v>
      </c>
      <c r="F182" s="230" t="s">
        <v>220</v>
      </c>
      <c r="G182" s="228"/>
      <c r="H182" s="231">
        <v>-1.0800000000000001</v>
      </c>
      <c r="I182" s="232"/>
      <c r="J182" s="228"/>
      <c r="K182" s="228"/>
      <c r="L182" s="233"/>
      <c r="M182" s="234"/>
      <c r="N182" s="235"/>
      <c r="O182" s="235"/>
      <c r="P182" s="235"/>
      <c r="Q182" s="235"/>
      <c r="R182" s="235"/>
      <c r="S182" s="235"/>
      <c r="T182" s="23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37" t="s">
        <v>126</v>
      </c>
      <c r="AU182" s="237" t="s">
        <v>122</v>
      </c>
      <c r="AV182" s="14" t="s">
        <v>122</v>
      </c>
      <c r="AW182" s="14" t="s">
        <v>33</v>
      </c>
      <c r="AX182" s="14" t="s">
        <v>72</v>
      </c>
      <c r="AY182" s="237" t="s">
        <v>114</v>
      </c>
    </row>
    <row r="183" s="14" customFormat="1">
      <c r="A183" s="14"/>
      <c r="B183" s="227"/>
      <c r="C183" s="228"/>
      <c r="D183" s="218" t="s">
        <v>126</v>
      </c>
      <c r="E183" s="229" t="s">
        <v>19</v>
      </c>
      <c r="F183" s="230" t="s">
        <v>221</v>
      </c>
      <c r="G183" s="228"/>
      <c r="H183" s="231">
        <v>-2.8799999999999999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37" t="s">
        <v>126</v>
      </c>
      <c r="AU183" s="237" t="s">
        <v>122</v>
      </c>
      <c r="AV183" s="14" t="s">
        <v>122</v>
      </c>
      <c r="AW183" s="14" t="s">
        <v>33</v>
      </c>
      <c r="AX183" s="14" t="s">
        <v>72</v>
      </c>
      <c r="AY183" s="237" t="s">
        <v>114</v>
      </c>
    </row>
    <row r="184" s="14" customFormat="1">
      <c r="A184" s="14"/>
      <c r="B184" s="227"/>
      <c r="C184" s="228"/>
      <c r="D184" s="218" t="s">
        <v>126</v>
      </c>
      <c r="E184" s="229" t="s">
        <v>19</v>
      </c>
      <c r="F184" s="230" t="s">
        <v>222</v>
      </c>
      <c r="G184" s="228"/>
      <c r="H184" s="231">
        <v>-0.54000000000000004</v>
      </c>
      <c r="I184" s="232"/>
      <c r="J184" s="228"/>
      <c r="K184" s="228"/>
      <c r="L184" s="233"/>
      <c r="M184" s="234"/>
      <c r="N184" s="235"/>
      <c r="O184" s="235"/>
      <c r="P184" s="235"/>
      <c r="Q184" s="235"/>
      <c r="R184" s="235"/>
      <c r="S184" s="235"/>
      <c r="T184" s="23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37" t="s">
        <v>126</v>
      </c>
      <c r="AU184" s="237" t="s">
        <v>122</v>
      </c>
      <c r="AV184" s="14" t="s">
        <v>122</v>
      </c>
      <c r="AW184" s="14" t="s">
        <v>33</v>
      </c>
      <c r="AX184" s="14" t="s">
        <v>72</v>
      </c>
      <c r="AY184" s="237" t="s">
        <v>114</v>
      </c>
    </row>
    <row r="185" s="14" customFormat="1">
      <c r="A185" s="14"/>
      <c r="B185" s="227"/>
      <c r="C185" s="228"/>
      <c r="D185" s="218" t="s">
        <v>126</v>
      </c>
      <c r="E185" s="229" t="s">
        <v>19</v>
      </c>
      <c r="F185" s="230" t="s">
        <v>223</v>
      </c>
      <c r="G185" s="228"/>
      <c r="H185" s="231">
        <v>1.6200000000000001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37" t="s">
        <v>126</v>
      </c>
      <c r="AU185" s="237" t="s">
        <v>122</v>
      </c>
      <c r="AV185" s="14" t="s">
        <v>122</v>
      </c>
      <c r="AW185" s="14" t="s">
        <v>33</v>
      </c>
      <c r="AX185" s="14" t="s">
        <v>72</v>
      </c>
      <c r="AY185" s="237" t="s">
        <v>114</v>
      </c>
    </row>
    <row r="186" s="14" customFormat="1">
      <c r="A186" s="14"/>
      <c r="B186" s="227"/>
      <c r="C186" s="228"/>
      <c r="D186" s="218" t="s">
        <v>126</v>
      </c>
      <c r="E186" s="229" t="s">
        <v>19</v>
      </c>
      <c r="F186" s="230" t="s">
        <v>224</v>
      </c>
      <c r="G186" s="228"/>
      <c r="H186" s="231">
        <v>1.0800000000000001</v>
      </c>
      <c r="I186" s="232"/>
      <c r="J186" s="228"/>
      <c r="K186" s="228"/>
      <c r="L186" s="233"/>
      <c r="M186" s="234"/>
      <c r="N186" s="235"/>
      <c r="O186" s="235"/>
      <c r="P186" s="235"/>
      <c r="Q186" s="235"/>
      <c r="R186" s="235"/>
      <c r="S186" s="235"/>
      <c r="T186" s="23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37" t="s">
        <v>126</v>
      </c>
      <c r="AU186" s="237" t="s">
        <v>122</v>
      </c>
      <c r="AV186" s="14" t="s">
        <v>122</v>
      </c>
      <c r="AW186" s="14" t="s">
        <v>33</v>
      </c>
      <c r="AX186" s="14" t="s">
        <v>72</v>
      </c>
      <c r="AY186" s="237" t="s">
        <v>114</v>
      </c>
    </row>
    <row r="187" s="14" customFormat="1">
      <c r="A187" s="14"/>
      <c r="B187" s="227"/>
      <c r="C187" s="228"/>
      <c r="D187" s="218" t="s">
        <v>126</v>
      </c>
      <c r="E187" s="229" t="s">
        <v>19</v>
      </c>
      <c r="F187" s="230" t="s">
        <v>225</v>
      </c>
      <c r="G187" s="228"/>
      <c r="H187" s="231">
        <v>1.1399999999999999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37" t="s">
        <v>126</v>
      </c>
      <c r="AU187" s="237" t="s">
        <v>122</v>
      </c>
      <c r="AV187" s="14" t="s">
        <v>122</v>
      </c>
      <c r="AW187" s="14" t="s">
        <v>33</v>
      </c>
      <c r="AX187" s="14" t="s">
        <v>72</v>
      </c>
      <c r="AY187" s="237" t="s">
        <v>114</v>
      </c>
    </row>
    <row r="188" s="14" customFormat="1">
      <c r="A188" s="14"/>
      <c r="B188" s="227"/>
      <c r="C188" s="228"/>
      <c r="D188" s="218" t="s">
        <v>126</v>
      </c>
      <c r="E188" s="229" t="s">
        <v>19</v>
      </c>
      <c r="F188" s="230" t="s">
        <v>226</v>
      </c>
      <c r="G188" s="228"/>
      <c r="H188" s="231">
        <v>0.98999999999999999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37" t="s">
        <v>126</v>
      </c>
      <c r="AU188" s="237" t="s">
        <v>122</v>
      </c>
      <c r="AV188" s="14" t="s">
        <v>122</v>
      </c>
      <c r="AW188" s="14" t="s">
        <v>33</v>
      </c>
      <c r="AX188" s="14" t="s">
        <v>72</v>
      </c>
      <c r="AY188" s="237" t="s">
        <v>114</v>
      </c>
    </row>
    <row r="189" s="13" customFormat="1">
      <c r="A189" s="13"/>
      <c r="B189" s="216"/>
      <c r="C189" s="217"/>
      <c r="D189" s="218" t="s">
        <v>126</v>
      </c>
      <c r="E189" s="219" t="s">
        <v>19</v>
      </c>
      <c r="F189" s="220" t="s">
        <v>227</v>
      </c>
      <c r="G189" s="217"/>
      <c r="H189" s="219" t="s">
        <v>19</v>
      </c>
      <c r="I189" s="221"/>
      <c r="J189" s="217"/>
      <c r="K189" s="217"/>
      <c r="L189" s="222"/>
      <c r="M189" s="223"/>
      <c r="N189" s="224"/>
      <c r="O189" s="224"/>
      <c r="P189" s="224"/>
      <c r="Q189" s="224"/>
      <c r="R189" s="224"/>
      <c r="S189" s="224"/>
      <c r="T189" s="22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26" t="s">
        <v>126</v>
      </c>
      <c r="AU189" s="226" t="s">
        <v>122</v>
      </c>
      <c r="AV189" s="13" t="s">
        <v>77</v>
      </c>
      <c r="AW189" s="13" t="s">
        <v>33</v>
      </c>
      <c r="AX189" s="13" t="s">
        <v>72</v>
      </c>
      <c r="AY189" s="226" t="s">
        <v>114</v>
      </c>
    </row>
    <row r="190" s="14" customFormat="1">
      <c r="A190" s="14"/>
      <c r="B190" s="227"/>
      <c r="C190" s="228"/>
      <c r="D190" s="218" t="s">
        <v>126</v>
      </c>
      <c r="E190" s="229" t="s">
        <v>19</v>
      </c>
      <c r="F190" s="230" t="s">
        <v>228</v>
      </c>
      <c r="G190" s="228"/>
      <c r="H190" s="231">
        <v>21.149999999999999</v>
      </c>
      <c r="I190" s="232"/>
      <c r="J190" s="228"/>
      <c r="K190" s="228"/>
      <c r="L190" s="233"/>
      <c r="M190" s="234"/>
      <c r="N190" s="235"/>
      <c r="O190" s="235"/>
      <c r="P190" s="235"/>
      <c r="Q190" s="235"/>
      <c r="R190" s="235"/>
      <c r="S190" s="235"/>
      <c r="T190" s="23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37" t="s">
        <v>126</v>
      </c>
      <c r="AU190" s="237" t="s">
        <v>122</v>
      </c>
      <c r="AV190" s="14" t="s">
        <v>122</v>
      </c>
      <c r="AW190" s="14" t="s">
        <v>33</v>
      </c>
      <c r="AX190" s="14" t="s">
        <v>72</v>
      </c>
      <c r="AY190" s="237" t="s">
        <v>114</v>
      </c>
    </row>
    <row r="191" s="13" customFormat="1">
      <c r="A191" s="13"/>
      <c r="B191" s="216"/>
      <c r="C191" s="217"/>
      <c r="D191" s="218" t="s">
        <v>126</v>
      </c>
      <c r="E191" s="219" t="s">
        <v>19</v>
      </c>
      <c r="F191" s="220" t="s">
        <v>229</v>
      </c>
      <c r="G191" s="217"/>
      <c r="H191" s="219" t="s">
        <v>19</v>
      </c>
      <c r="I191" s="221"/>
      <c r="J191" s="217"/>
      <c r="K191" s="217"/>
      <c r="L191" s="222"/>
      <c r="M191" s="223"/>
      <c r="N191" s="224"/>
      <c r="O191" s="224"/>
      <c r="P191" s="224"/>
      <c r="Q191" s="224"/>
      <c r="R191" s="224"/>
      <c r="S191" s="224"/>
      <c r="T191" s="22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6" t="s">
        <v>126</v>
      </c>
      <c r="AU191" s="226" t="s">
        <v>122</v>
      </c>
      <c r="AV191" s="13" t="s">
        <v>77</v>
      </c>
      <c r="AW191" s="13" t="s">
        <v>33</v>
      </c>
      <c r="AX191" s="13" t="s">
        <v>72</v>
      </c>
      <c r="AY191" s="226" t="s">
        <v>114</v>
      </c>
    </row>
    <row r="192" s="14" customFormat="1">
      <c r="A192" s="14"/>
      <c r="B192" s="227"/>
      <c r="C192" s="228"/>
      <c r="D192" s="218" t="s">
        <v>126</v>
      </c>
      <c r="E192" s="229" t="s">
        <v>19</v>
      </c>
      <c r="F192" s="230" t="s">
        <v>230</v>
      </c>
      <c r="G192" s="228"/>
      <c r="H192" s="231">
        <v>3.6200000000000001</v>
      </c>
      <c r="I192" s="232"/>
      <c r="J192" s="228"/>
      <c r="K192" s="228"/>
      <c r="L192" s="233"/>
      <c r="M192" s="234"/>
      <c r="N192" s="235"/>
      <c r="O192" s="235"/>
      <c r="P192" s="235"/>
      <c r="Q192" s="235"/>
      <c r="R192" s="235"/>
      <c r="S192" s="235"/>
      <c r="T192" s="23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37" t="s">
        <v>126</v>
      </c>
      <c r="AU192" s="237" t="s">
        <v>122</v>
      </c>
      <c r="AV192" s="14" t="s">
        <v>122</v>
      </c>
      <c r="AW192" s="14" t="s">
        <v>33</v>
      </c>
      <c r="AX192" s="14" t="s">
        <v>72</v>
      </c>
      <c r="AY192" s="237" t="s">
        <v>114</v>
      </c>
    </row>
    <row r="193" s="13" customFormat="1">
      <c r="A193" s="13"/>
      <c r="B193" s="216"/>
      <c r="C193" s="217"/>
      <c r="D193" s="218" t="s">
        <v>126</v>
      </c>
      <c r="E193" s="219" t="s">
        <v>19</v>
      </c>
      <c r="F193" s="220" t="s">
        <v>231</v>
      </c>
      <c r="G193" s="217"/>
      <c r="H193" s="219" t="s">
        <v>19</v>
      </c>
      <c r="I193" s="221"/>
      <c r="J193" s="217"/>
      <c r="K193" s="217"/>
      <c r="L193" s="222"/>
      <c r="M193" s="223"/>
      <c r="N193" s="224"/>
      <c r="O193" s="224"/>
      <c r="P193" s="224"/>
      <c r="Q193" s="224"/>
      <c r="R193" s="224"/>
      <c r="S193" s="224"/>
      <c r="T193" s="22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26" t="s">
        <v>126</v>
      </c>
      <c r="AU193" s="226" t="s">
        <v>122</v>
      </c>
      <c r="AV193" s="13" t="s">
        <v>77</v>
      </c>
      <c r="AW193" s="13" t="s">
        <v>33</v>
      </c>
      <c r="AX193" s="13" t="s">
        <v>72</v>
      </c>
      <c r="AY193" s="226" t="s">
        <v>114</v>
      </c>
    </row>
    <row r="194" s="14" customFormat="1">
      <c r="A194" s="14"/>
      <c r="B194" s="227"/>
      <c r="C194" s="228"/>
      <c r="D194" s="218" t="s">
        <v>126</v>
      </c>
      <c r="E194" s="229" t="s">
        <v>19</v>
      </c>
      <c r="F194" s="230" t="s">
        <v>232</v>
      </c>
      <c r="G194" s="228"/>
      <c r="H194" s="231">
        <v>1.365</v>
      </c>
      <c r="I194" s="232"/>
      <c r="J194" s="228"/>
      <c r="K194" s="228"/>
      <c r="L194" s="233"/>
      <c r="M194" s="234"/>
      <c r="N194" s="235"/>
      <c r="O194" s="235"/>
      <c r="P194" s="235"/>
      <c r="Q194" s="235"/>
      <c r="R194" s="235"/>
      <c r="S194" s="235"/>
      <c r="T194" s="23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37" t="s">
        <v>126</v>
      </c>
      <c r="AU194" s="237" t="s">
        <v>122</v>
      </c>
      <c r="AV194" s="14" t="s">
        <v>122</v>
      </c>
      <c r="AW194" s="14" t="s">
        <v>33</v>
      </c>
      <c r="AX194" s="14" t="s">
        <v>72</v>
      </c>
      <c r="AY194" s="237" t="s">
        <v>114</v>
      </c>
    </row>
    <row r="195" s="15" customFormat="1">
      <c r="A195" s="15"/>
      <c r="B195" s="238"/>
      <c r="C195" s="239"/>
      <c r="D195" s="218" t="s">
        <v>126</v>
      </c>
      <c r="E195" s="240" t="s">
        <v>19</v>
      </c>
      <c r="F195" s="241" t="s">
        <v>131</v>
      </c>
      <c r="G195" s="239"/>
      <c r="H195" s="242">
        <v>265.63500000000005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48" t="s">
        <v>126</v>
      </c>
      <c r="AU195" s="248" t="s">
        <v>122</v>
      </c>
      <c r="AV195" s="15" t="s">
        <v>121</v>
      </c>
      <c r="AW195" s="15" t="s">
        <v>33</v>
      </c>
      <c r="AX195" s="15" t="s">
        <v>77</v>
      </c>
      <c r="AY195" s="248" t="s">
        <v>114</v>
      </c>
    </row>
    <row r="196" s="2" customFormat="1" ht="37.8" customHeight="1">
      <c r="A196" s="39"/>
      <c r="B196" s="40"/>
      <c r="C196" s="198" t="s">
        <v>7</v>
      </c>
      <c r="D196" s="198" t="s">
        <v>116</v>
      </c>
      <c r="E196" s="199" t="s">
        <v>258</v>
      </c>
      <c r="F196" s="200" t="s">
        <v>259</v>
      </c>
      <c r="G196" s="201" t="s">
        <v>171</v>
      </c>
      <c r="H196" s="202">
        <v>21.239999999999998</v>
      </c>
      <c r="I196" s="203"/>
      <c r="J196" s="204">
        <f>ROUND(I196*H196,2)</f>
        <v>0</v>
      </c>
      <c r="K196" s="200" t="s">
        <v>120</v>
      </c>
      <c r="L196" s="45"/>
      <c r="M196" s="205" t="s">
        <v>19</v>
      </c>
      <c r="N196" s="206" t="s">
        <v>44</v>
      </c>
      <c r="O196" s="85"/>
      <c r="P196" s="207">
        <f>O196*H196</f>
        <v>0</v>
      </c>
      <c r="Q196" s="207">
        <v>0.0085199999999999998</v>
      </c>
      <c r="R196" s="207">
        <f>Q196*H196</f>
        <v>0.18096479999999998</v>
      </c>
      <c r="S196" s="207">
        <v>0</v>
      </c>
      <c r="T196" s="208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09" t="s">
        <v>121</v>
      </c>
      <c r="AT196" s="209" t="s">
        <v>116</v>
      </c>
      <c r="AU196" s="209" t="s">
        <v>122</v>
      </c>
      <c r="AY196" s="18" t="s">
        <v>114</v>
      </c>
      <c r="BE196" s="210">
        <f>IF(N196="základní",J196,0)</f>
        <v>0</v>
      </c>
      <c r="BF196" s="210">
        <f>IF(N196="snížená",J196,0)</f>
        <v>0</v>
      </c>
      <c r="BG196" s="210">
        <f>IF(N196="zákl. přenesená",J196,0)</f>
        <v>0</v>
      </c>
      <c r="BH196" s="210">
        <f>IF(N196="sníž. přenesená",J196,0)</f>
        <v>0</v>
      </c>
      <c r="BI196" s="210">
        <f>IF(N196="nulová",J196,0)</f>
        <v>0</v>
      </c>
      <c r="BJ196" s="18" t="s">
        <v>122</v>
      </c>
      <c r="BK196" s="210">
        <f>ROUND(I196*H196,2)</f>
        <v>0</v>
      </c>
      <c r="BL196" s="18" t="s">
        <v>121</v>
      </c>
      <c r="BM196" s="209" t="s">
        <v>260</v>
      </c>
    </row>
    <row r="197" s="2" customFormat="1">
      <c r="A197" s="39"/>
      <c r="B197" s="40"/>
      <c r="C197" s="41"/>
      <c r="D197" s="211" t="s">
        <v>124</v>
      </c>
      <c r="E197" s="41"/>
      <c r="F197" s="212" t="s">
        <v>261</v>
      </c>
      <c r="G197" s="41"/>
      <c r="H197" s="41"/>
      <c r="I197" s="213"/>
      <c r="J197" s="41"/>
      <c r="K197" s="41"/>
      <c r="L197" s="45"/>
      <c r="M197" s="214"/>
      <c r="N197" s="215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124</v>
      </c>
      <c r="AU197" s="18" t="s">
        <v>122</v>
      </c>
    </row>
    <row r="198" s="13" customFormat="1">
      <c r="A198" s="13"/>
      <c r="B198" s="216"/>
      <c r="C198" s="217"/>
      <c r="D198" s="218" t="s">
        <v>126</v>
      </c>
      <c r="E198" s="219" t="s">
        <v>19</v>
      </c>
      <c r="F198" s="220" t="s">
        <v>262</v>
      </c>
      <c r="G198" s="217"/>
      <c r="H198" s="219" t="s">
        <v>19</v>
      </c>
      <c r="I198" s="221"/>
      <c r="J198" s="217"/>
      <c r="K198" s="217"/>
      <c r="L198" s="222"/>
      <c r="M198" s="223"/>
      <c r="N198" s="224"/>
      <c r="O198" s="224"/>
      <c r="P198" s="224"/>
      <c r="Q198" s="224"/>
      <c r="R198" s="224"/>
      <c r="S198" s="224"/>
      <c r="T198" s="22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26" t="s">
        <v>126</v>
      </c>
      <c r="AU198" s="226" t="s">
        <v>122</v>
      </c>
      <c r="AV198" s="13" t="s">
        <v>77</v>
      </c>
      <c r="AW198" s="13" t="s">
        <v>33</v>
      </c>
      <c r="AX198" s="13" t="s">
        <v>72</v>
      </c>
      <c r="AY198" s="226" t="s">
        <v>114</v>
      </c>
    </row>
    <row r="199" s="14" customFormat="1">
      <c r="A199" s="14"/>
      <c r="B199" s="227"/>
      <c r="C199" s="228"/>
      <c r="D199" s="218" t="s">
        <v>126</v>
      </c>
      <c r="E199" s="229" t="s">
        <v>19</v>
      </c>
      <c r="F199" s="230" t="s">
        <v>263</v>
      </c>
      <c r="G199" s="228"/>
      <c r="H199" s="231">
        <v>21.239999999999998</v>
      </c>
      <c r="I199" s="232"/>
      <c r="J199" s="228"/>
      <c r="K199" s="228"/>
      <c r="L199" s="233"/>
      <c r="M199" s="234"/>
      <c r="N199" s="235"/>
      <c r="O199" s="235"/>
      <c r="P199" s="235"/>
      <c r="Q199" s="235"/>
      <c r="R199" s="235"/>
      <c r="S199" s="235"/>
      <c r="T199" s="23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37" t="s">
        <v>126</v>
      </c>
      <c r="AU199" s="237" t="s">
        <v>122</v>
      </c>
      <c r="AV199" s="14" t="s">
        <v>122</v>
      </c>
      <c r="AW199" s="14" t="s">
        <v>33</v>
      </c>
      <c r="AX199" s="14" t="s">
        <v>77</v>
      </c>
      <c r="AY199" s="237" t="s">
        <v>114</v>
      </c>
    </row>
    <row r="200" s="2" customFormat="1" ht="16.5" customHeight="1">
      <c r="A200" s="39"/>
      <c r="B200" s="40"/>
      <c r="C200" s="249" t="s">
        <v>264</v>
      </c>
      <c r="D200" s="249" t="s">
        <v>182</v>
      </c>
      <c r="E200" s="250" t="s">
        <v>265</v>
      </c>
      <c r="F200" s="251" t="s">
        <v>266</v>
      </c>
      <c r="G200" s="252" t="s">
        <v>171</v>
      </c>
      <c r="H200" s="253">
        <v>22.302</v>
      </c>
      <c r="I200" s="254"/>
      <c r="J200" s="255">
        <f>ROUND(I200*H200,2)</f>
        <v>0</v>
      </c>
      <c r="K200" s="251" t="s">
        <v>120</v>
      </c>
      <c r="L200" s="256"/>
      <c r="M200" s="257" t="s">
        <v>19</v>
      </c>
      <c r="N200" s="258" t="s">
        <v>44</v>
      </c>
      <c r="O200" s="85"/>
      <c r="P200" s="207">
        <f>O200*H200</f>
        <v>0</v>
      </c>
      <c r="Q200" s="207">
        <v>0.0030000000000000001</v>
      </c>
      <c r="R200" s="207">
        <f>Q200*H200</f>
        <v>0.066906000000000007</v>
      </c>
      <c r="S200" s="207">
        <v>0</v>
      </c>
      <c r="T200" s="208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09" t="s">
        <v>161</v>
      </c>
      <c r="AT200" s="209" t="s">
        <v>182</v>
      </c>
      <c r="AU200" s="209" t="s">
        <v>122</v>
      </c>
      <c r="AY200" s="18" t="s">
        <v>114</v>
      </c>
      <c r="BE200" s="210">
        <f>IF(N200="základní",J200,0)</f>
        <v>0</v>
      </c>
      <c r="BF200" s="210">
        <f>IF(N200="snížená",J200,0)</f>
        <v>0</v>
      </c>
      <c r="BG200" s="210">
        <f>IF(N200="zákl. přenesená",J200,0)</f>
        <v>0</v>
      </c>
      <c r="BH200" s="210">
        <f>IF(N200="sníž. přenesená",J200,0)</f>
        <v>0</v>
      </c>
      <c r="BI200" s="210">
        <f>IF(N200="nulová",J200,0)</f>
        <v>0</v>
      </c>
      <c r="BJ200" s="18" t="s">
        <v>122</v>
      </c>
      <c r="BK200" s="210">
        <f>ROUND(I200*H200,2)</f>
        <v>0</v>
      </c>
      <c r="BL200" s="18" t="s">
        <v>121</v>
      </c>
      <c r="BM200" s="209" t="s">
        <v>267</v>
      </c>
    </row>
    <row r="201" s="14" customFormat="1">
      <c r="A201" s="14"/>
      <c r="B201" s="227"/>
      <c r="C201" s="228"/>
      <c r="D201" s="218" t="s">
        <v>126</v>
      </c>
      <c r="E201" s="228"/>
      <c r="F201" s="230" t="s">
        <v>268</v>
      </c>
      <c r="G201" s="228"/>
      <c r="H201" s="231">
        <v>22.302</v>
      </c>
      <c r="I201" s="232"/>
      <c r="J201" s="228"/>
      <c r="K201" s="228"/>
      <c r="L201" s="233"/>
      <c r="M201" s="234"/>
      <c r="N201" s="235"/>
      <c r="O201" s="235"/>
      <c r="P201" s="235"/>
      <c r="Q201" s="235"/>
      <c r="R201" s="235"/>
      <c r="S201" s="235"/>
      <c r="T201" s="23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37" t="s">
        <v>126</v>
      </c>
      <c r="AU201" s="237" t="s">
        <v>122</v>
      </c>
      <c r="AV201" s="14" t="s">
        <v>122</v>
      </c>
      <c r="AW201" s="14" t="s">
        <v>4</v>
      </c>
      <c r="AX201" s="14" t="s">
        <v>77</v>
      </c>
      <c r="AY201" s="237" t="s">
        <v>114</v>
      </c>
    </row>
    <row r="202" s="2" customFormat="1" ht="37.8" customHeight="1">
      <c r="A202" s="39"/>
      <c r="B202" s="40"/>
      <c r="C202" s="198" t="s">
        <v>269</v>
      </c>
      <c r="D202" s="198" t="s">
        <v>116</v>
      </c>
      <c r="E202" s="199" t="s">
        <v>270</v>
      </c>
      <c r="F202" s="200" t="s">
        <v>271</v>
      </c>
      <c r="G202" s="201" t="s">
        <v>171</v>
      </c>
      <c r="H202" s="202">
        <v>216.976</v>
      </c>
      <c r="I202" s="203"/>
      <c r="J202" s="204">
        <f>ROUND(I202*H202,2)</f>
        <v>0</v>
      </c>
      <c r="K202" s="200" t="s">
        <v>120</v>
      </c>
      <c r="L202" s="45"/>
      <c r="M202" s="205" t="s">
        <v>19</v>
      </c>
      <c r="N202" s="206" t="s">
        <v>44</v>
      </c>
      <c r="O202" s="85"/>
      <c r="P202" s="207">
        <f>O202*H202</f>
        <v>0</v>
      </c>
      <c r="Q202" s="207">
        <v>0.0086</v>
      </c>
      <c r="R202" s="207">
        <f>Q202*H202</f>
        <v>1.8659935999999999</v>
      </c>
      <c r="S202" s="207">
        <v>0</v>
      </c>
      <c r="T202" s="208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09" t="s">
        <v>121</v>
      </c>
      <c r="AT202" s="209" t="s">
        <v>116</v>
      </c>
      <c r="AU202" s="209" t="s">
        <v>122</v>
      </c>
      <c r="AY202" s="18" t="s">
        <v>114</v>
      </c>
      <c r="BE202" s="210">
        <f>IF(N202="základní",J202,0)</f>
        <v>0</v>
      </c>
      <c r="BF202" s="210">
        <f>IF(N202="snížená",J202,0)</f>
        <v>0</v>
      </c>
      <c r="BG202" s="210">
        <f>IF(N202="zákl. přenesená",J202,0)</f>
        <v>0</v>
      </c>
      <c r="BH202" s="210">
        <f>IF(N202="sníž. přenesená",J202,0)</f>
        <v>0</v>
      </c>
      <c r="BI202" s="210">
        <f>IF(N202="nulová",J202,0)</f>
        <v>0</v>
      </c>
      <c r="BJ202" s="18" t="s">
        <v>122</v>
      </c>
      <c r="BK202" s="210">
        <f>ROUND(I202*H202,2)</f>
        <v>0</v>
      </c>
      <c r="BL202" s="18" t="s">
        <v>121</v>
      </c>
      <c r="BM202" s="209" t="s">
        <v>272</v>
      </c>
    </row>
    <row r="203" s="2" customFormat="1">
      <c r="A203" s="39"/>
      <c r="B203" s="40"/>
      <c r="C203" s="41"/>
      <c r="D203" s="211" t="s">
        <v>124</v>
      </c>
      <c r="E203" s="41"/>
      <c r="F203" s="212" t="s">
        <v>273</v>
      </c>
      <c r="G203" s="41"/>
      <c r="H203" s="41"/>
      <c r="I203" s="213"/>
      <c r="J203" s="41"/>
      <c r="K203" s="41"/>
      <c r="L203" s="45"/>
      <c r="M203" s="214"/>
      <c r="N203" s="215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124</v>
      </c>
      <c r="AU203" s="18" t="s">
        <v>122</v>
      </c>
    </row>
    <row r="204" s="13" customFormat="1">
      <c r="A204" s="13"/>
      <c r="B204" s="216"/>
      <c r="C204" s="217"/>
      <c r="D204" s="218" t="s">
        <v>126</v>
      </c>
      <c r="E204" s="219" t="s">
        <v>19</v>
      </c>
      <c r="F204" s="220" t="s">
        <v>214</v>
      </c>
      <c r="G204" s="217"/>
      <c r="H204" s="219" t="s">
        <v>19</v>
      </c>
      <c r="I204" s="221"/>
      <c r="J204" s="217"/>
      <c r="K204" s="217"/>
      <c r="L204" s="222"/>
      <c r="M204" s="223"/>
      <c r="N204" s="224"/>
      <c r="O204" s="224"/>
      <c r="P204" s="224"/>
      <c r="Q204" s="224"/>
      <c r="R204" s="224"/>
      <c r="S204" s="224"/>
      <c r="T204" s="22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26" t="s">
        <v>126</v>
      </c>
      <c r="AU204" s="226" t="s">
        <v>122</v>
      </c>
      <c r="AV204" s="13" t="s">
        <v>77</v>
      </c>
      <c r="AW204" s="13" t="s">
        <v>33</v>
      </c>
      <c r="AX204" s="13" t="s">
        <v>72</v>
      </c>
      <c r="AY204" s="226" t="s">
        <v>114</v>
      </c>
    </row>
    <row r="205" s="14" customFormat="1">
      <c r="A205" s="14"/>
      <c r="B205" s="227"/>
      <c r="C205" s="228"/>
      <c r="D205" s="218" t="s">
        <v>126</v>
      </c>
      <c r="E205" s="229" t="s">
        <v>19</v>
      </c>
      <c r="F205" s="230" t="s">
        <v>274</v>
      </c>
      <c r="G205" s="228"/>
      <c r="H205" s="231">
        <v>202.91999999999999</v>
      </c>
      <c r="I205" s="232"/>
      <c r="J205" s="228"/>
      <c r="K205" s="228"/>
      <c r="L205" s="233"/>
      <c r="M205" s="234"/>
      <c r="N205" s="235"/>
      <c r="O205" s="235"/>
      <c r="P205" s="235"/>
      <c r="Q205" s="235"/>
      <c r="R205" s="235"/>
      <c r="S205" s="235"/>
      <c r="T205" s="23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37" t="s">
        <v>126</v>
      </c>
      <c r="AU205" s="237" t="s">
        <v>122</v>
      </c>
      <c r="AV205" s="14" t="s">
        <v>122</v>
      </c>
      <c r="AW205" s="14" t="s">
        <v>33</v>
      </c>
      <c r="AX205" s="14" t="s">
        <v>72</v>
      </c>
      <c r="AY205" s="237" t="s">
        <v>114</v>
      </c>
    </row>
    <row r="206" s="14" customFormat="1">
      <c r="A206" s="14"/>
      <c r="B206" s="227"/>
      <c r="C206" s="228"/>
      <c r="D206" s="218" t="s">
        <v>126</v>
      </c>
      <c r="E206" s="229" t="s">
        <v>19</v>
      </c>
      <c r="F206" s="230" t="s">
        <v>275</v>
      </c>
      <c r="G206" s="228"/>
      <c r="H206" s="231">
        <v>28.888000000000002</v>
      </c>
      <c r="I206" s="232"/>
      <c r="J206" s="228"/>
      <c r="K206" s="228"/>
      <c r="L206" s="233"/>
      <c r="M206" s="234"/>
      <c r="N206" s="235"/>
      <c r="O206" s="235"/>
      <c r="P206" s="235"/>
      <c r="Q206" s="235"/>
      <c r="R206" s="235"/>
      <c r="S206" s="235"/>
      <c r="T206" s="23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37" t="s">
        <v>126</v>
      </c>
      <c r="AU206" s="237" t="s">
        <v>122</v>
      </c>
      <c r="AV206" s="14" t="s">
        <v>122</v>
      </c>
      <c r="AW206" s="14" t="s">
        <v>33</v>
      </c>
      <c r="AX206" s="14" t="s">
        <v>72</v>
      </c>
      <c r="AY206" s="237" t="s">
        <v>114</v>
      </c>
    </row>
    <row r="207" s="14" customFormat="1">
      <c r="A207" s="14"/>
      <c r="B207" s="227"/>
      <c r="C207" s="228"/>
      <c r="D207" s="218" t="s">
        <v>126</v>
      </c>
      <c r="E207" s="229" t="s">
        <v>19</v>
      </c>
      <c r="F207" s="230" t="s">
        <v>276</v>
      </c>
      <c r="G207" s="228"/>
      <c r="H207" s="231">
        <v>-1.44</v>
      </c>
      <c r="I207" s="232"/>
      <c r="J207" s="228"/>
      <c r="K207" s="228"/>
      <c r="L207" s="233"/>
      <c r="M207" s="234"/>
      <c r="N207" s="235"/>
      <c r="O207" s="235"/>
      <c r="P207" s="235"/>
      <c r="Q207" s="235"/>
      <c r="R207" s="235"/>
      <c r="S207" s="235"/>
      <c r="T207" s="23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37" t="s">
        <v>126</v>
      </c>
      <c r="AU207" s="237" t="s">
        <v>122</v>
      </c>
      <c r="AV207" s="14" t="s">
        <v>122</v>
      </c>
      <c r="AW207" s="14" t="s">
        <v>33</v>
      </c>
      <c r="AX207" s="14" t="s">
        <v>72</v>
      </c>
      <c r="AY207" s="237" t="s">
        <v>114</v>
      </c>
    </row>
    <row r="208" s="14" customFormat="1">
      <c r="A208" s="14"/>
      <c r="B208" s="227"/>
      <c r="C208" s="228"/>
      <c r="D208" s="218" t="s">
        <v>126</v>
      </c>
      <c r="E208" s="229" t="s">
        <v>19</v>
      </c>
      <c r="F208" s="230" t="s">
        <v>218</v>
      </c>
      <c r="G208" s="228"/>
      <c r="H208" s="231">
        <v>-4.3200000000000003</v>
      </c>
      <c r="I208" s="232"/>
      <c r="J208" s="228"/>
      <c r="K208" s="228"/>
      <c r="L208" s="233"/>
      <c r="M208" s="234"/>
      <c r="N208" s="235"/>
      <c r="O208" s="235"/>
      <c r="P208" s="235"/>
      <c r="Q208" s="235"/>
      <c r="R208" s="235"/>
      <c r="S208" s="235"/>
      <c r="T208" s="23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37" t="s">
        <v>126</v>
      </c>
      <c r="AU208" s="237" t="s">
        <v>122</v>
      </c>
      <c r="AV208" s="14" t="s">
        <v>122</v>
      </c>
      <c r="AW208" s="14" t="s">
        <v>33</v>
      </c>
      <c r="AX208" s="14" t="s">
        <v>72</v>
      </c>
      <c r="AY208" s="237" t="s">
        <v>114</v>
      </c>
    </row>
    <row r="209" s="14" customFormat="1">
      <c r="A209" s="14"/>
      <c r="B209" s="227"/>
      <c r="C209" s="228"/>
      <c r="D209" s="218" t="s">
        <v>126</v>
      </c>
      <c r="E209" s="229" t="s">
        <v>19</v>
      </c>
      <c r="F209" s="230" t="s">
        <v>219</v>
      </c>
      <c r="G209" s="228"/>
      <c r="H209" s="231">
        <v>-5.4000000000000004</v>
      </c>
      <c r="I209" s="232"/>
      <c r="J209" s="228"/>
      <c r="K209" s="228"/>
      <c r="L209" s="233"/>
      <c r="M209" s="234"/>
      <c r="N209" s="235"/>
      <c r="O209" s="235"/>
      <c r="P209" s="235"/>
      <c r="Q209" s="235"/>
      <c r="R209" s="235"/>
      <c r="S209" s="235"/>
      <c r="T209" s="23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37" t="s">
        <v>126</v>
      </c>
      <c r="AU209" s="237" t="s">
        <v>122</v>
      </c>
      <c r="AV209" s="14" t="s">
        <v>122</v>
      </c>
      <c r="AW209" s="14" t="s">
        <v>33</v>
      </c>
      <c r="AX209" s="14" t="s">
        <v>72</v>
      </c>
      <c r="AY209" s="237" t="s">
        <v>114</v>
      </c>
    </row>
    <row r="210" s="14" customFormat="1">
      <c r="A210" s="14"/>
      <c r="B210" s="227"/>
      <c r="C210" s="228"/>
      <c r="D210" s="218" t="s">
        <v>126</v>
      </c>
      <c r="E210" s="229" t="s">
        <v>19</v>
      </c>
      <c r="F210" s="230" t="s">
        <v>277</v>
      </c>
      <c r="G210" s="228"/>
      <c r="H210" s="231">
        <v>-0.252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37" t="s">
        <v>126</v>
      </c>
      <c r="AU210" s="237" t="s">
        <v>122</v>
      </c>
      <c r="AV210" s="14" t="s">
        <v>122</v>
      </c>
      <c r="AW210" s="14" t="s">
        <v>33</v>
      </c>
      <c r="AX210" s="14" t="s">
        <v>72</v>
      </c>
      <c r="AY210" s="237" t="s">
        <v>114</v>
      </c>
    </row>
    <row r="211" s="14" customFormat="1">
      <c r="A211" s="14"/>
      <c r="B211" s="227"/>
      <c r="C211" s="228"/>
      <c r="D211" s="218" t="s">
        <v>126</v>
      </c>
      <c r="E211" s="229" t="s">
        <v>19</v>
      </c>
      <c r="F211" s="230" t="s">
        <v>221</v>
      </c>
      <c r="G211" s="228"/>
      <c r="H211" s="231">
        <v>-2.8799999999999999</v>
      </c>
      <c r="I211" s="232"/>
      <c r="J211" s="228"/>
      <c r="K211" s="228"/>
      <c r="L211" s="233"/>
      <c r="M211" s="234"/>
      <c r="N211" s="235"/>
      <c r="O211" s="235"/>
      <c r="P211" s="235"/>
      <c r="Q211" s="235"/>
      <c r="R211" s="235"/>
      <c r="S211" s="235"/>
      <c r="T211" s="23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37" t="s">
        <v>126</v>
      </c>
      <c r="AU211" s="237" t="s">
        <v>122</v>
      </c>
      <c r="AV211" s="14" t="s">
        <v>122</v>
      </c>
      <c r="AW211" s="14" t="s">
        <v>33</v>
      </c>
      <c r="AX211" s="14" t="s">
        <v>72</v>
      </c>
      <c r="AY211" s="237" t="s">
        <v>114</v>
      </c>
    </row>
    <row r="212" s="14" customFormat="1">
      <c r="A212" s="14"/>
      <c r="B212" s="227"/>
      <c r="C212" s="228"/>
      <c r="D212" s="218" t="s">
        <v>126</v>
      </c>
      <c r="E212" s="229" t="s">
        <v>19</v>
      </c>
      <c r="F212" s="230" t="s">
        <v>222</v>
      </c>
      <c r="G212" s="228"/>
      <c r="H212" s="231">
        <v>-0.54000000000000004</v>
      </c>
      <c r="I212" s="232"/>
      <c r="J212" s="228"/>
      <c r="K212" s="228"/>
      <c r="L212" s="233"/>
      <c r="M212" s="234"/>
      <c r="N212" s="235"/>
      <c r="O212" s="235"/>
      <c r="P212" s="235"/>
      <c r="Q212" s="235"/>
      <c r="R212" s="235"/>
      <c r="S212" s="235"/>
      <c r="T212" s="23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37" t="s">
        <v>126</v>
      </c>
      <c r="AU212" s="237" t="s">
        <v>122</v>
      </c>
      <c r="AV212" s="14" t="s">
        <v>122</v>
      </c>
      <c r="AW212" s="14" t="s">
        <v>33</v>
      </c>
      <c r="AX212" s="14" t="s">
        <v>72</v>
      </c>
      <c r="AY212" s="237" t="s">
        <v>114</v>
      </c>
    </row>
    <row r="213" s="15" customFormat="1">
      <c r="A213" s="15"/>
      <c r="B213" s="238"/>
      <c r="C213" s="239"/>
      <c r="D213" s="218" t="s">
        <v>126</v>
      </c>
      <c r="E213" s="240" t="s">
        <v>19</v>
      </c>
      <c r="F213" s="241" t="s">
        <v>131</v>
      </c>
      <c r="G213" s="239"/>
      <c r="H213" s="242">
        <v>216.976</v>
      </c>
      <c r="I213" s="243"/>
      <c r="J213" s="239"/>
      <c r="K213" s="239"/>
      <c r="L213" s="244"/>
      <c r="M213" s="245"/>
      <c r="N213" s="246"/>
      <c r="O213" s="246"/>
      <c r="P213" s="246"/>
      <c r="Q213" s="246"/>
      <c r="R213" s="246"/>
      <c r="S213" s="246"/>
      <c r="T213" s="247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48" t="s">
        <v>126</v>
      </c>
      <c r="AU213" s="248" t="s">
        <v>122</v>
      </c>
      <c r="AV213" s="15" t="s">
        <v>121</v>
      </c>
      <c r="AW213" s="15" t="s">
        <v>33</v>
      </c>
      <c r="AX213" s="15" t="s">
        <v>77</v>
      </c>
      <c r="AY213" s="248" t="s">
        <v>114</v>
      </c>
    </row>
    <row r="214" s="2" customFormat="1" ht="16.5" customHeight="1">
      <c r="A214" s="39"/>
      <c r="B214" s="40"/>
      <c r="C214" s="249" t="s">
        <v>278</v>
      </c>
      <c r="D214" s="249" t="s">
        <v>182</v>
      </c>
      <c r="E214" s="250" t="s">
        <v>279</v>
      </c>
      <c r="F214" s="251" t="s">
        <v>280</v>
      </c>
      <c r="G214" s="252" t="s">
        <v>171</v>
      </c>
      <c r="H214" s="253">
        <v>227.82499999999999</v>
      </c>
      <c r="I214" s="254"/>
      <c r="J214" s="255">
        <f>ROUND(I214*H214,2)</f>
        <v>0</v>
      </c>
      <c r="K214" s="251" t="s">
        <v>120</v>
      </c>
      <c r="L214" s="256"/>
      <c r="M214" s="257" t="s">
        <v>19</v>
      </c>
      <c r="N214" s="258" t="s">
        <v>44</v>
      </c>
      <c r="O214" s="85"/>
      <c r="P214" s="207">
        <f>O214*H214</f>
        <v>0</v>
      </c>
      <c r="Q214" s="207">
        <v>0.0020999999999999999</v>
      </c>
      <c r="R214" s="207">
        <f>Q214*H214</f>
        <v>0.47843249999999993</v>
      </c>
      <c r="S214" s="207">
        <v>0</v>
      </c>
      <c r="T214" s="208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09" t="s">
        <v>161</v>
      </c>
      <c r="AT214" s="209" t="s">
        <v>182</v>
      </c>
      <c r="AU214" s="209" t="s">
        <v>122</v>
      </c>
      <c r="AY214" s="18" t="s">
        <v>114</v>
      </c>
      <c r="BE214" s="210">
        <f>IF(N214="základní",J214,0)</f>
        <v>0</v>
      </c>
      <c r="BF214" s="210">
        <f>IF(N214="snížená",J214,0)</f>
        <v>0</v>
      </c>
      <c r="BG214" s="210">
        <f>IF(N214="zákl. přenesená",J214,0)</f>
        <v>0</v>
      </c>
      <c r="BH214" s="210">
        <f>IF(N214="sníž. přenesená",J214,0)</f>
        <v>0</v>
      </c>
      <c r="BI214" s="210">
        <f>IF(N214="nulová",J214,0)</f>
        <v>0</v>
      </c>
      <c r="BJ214" s="18" t="s">
        <v>122</v>
      </c>
      <c r="BK214" s="210">
        <f>ROUND(I214*H214,2)</f>
        <v>0</v>
      </c>
      <c r="BL214" s="18" t="s">
        <v>121</v>
      </c>
      <c r="BM214" s="209" t="s">
        <v>281</v>
      </c>
    </row>
    <row r="215" s="14" customFormat="1">
      <c r="A215" s="14"/>
      <c r="B215" s="227"/>
      <c r="C215" s="228"/>
      <c r="D215" s="218" t="s">
        <v>126</v>
      </c>
      <c r="E215" s="228"/>
      <c r="F215" s="230" t="s">
        <v>282</v>
      </c>
      <c r="G215" s="228"/>
      <c r="H215" s="231">
        <v>227.82499999999999</v>
      </c>
      <c r="I215" s="232"/>
      <c r="J215" s="228"/>
      <c r="K215" s="228"/>
      <c r="L215" s="233"/>
      <c r="M215" s="234"/>
      <c r="N215" s="235"/>
      <c r="O215" s="235"/>
      <c r="P215" s="235"/>
      <c r="Q215" s="235"/>
      <c r="R215" s="235"/>
      <c r="S215" s="235"/>
      <c r="T215" s="23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37" t="s">
        <v>126</v>
      </c>
      <c r="AU215" s="237" t="s">
        <v>122</v>
      </c>
      <c r="AV215" s="14" t="s">
        <v>122</v>
      </c>
      <c r="AW215" s="14" t="s">
        <v>4</v>
      </c>
      <c r="AX215" s="14" t="s">
        <v>77</v>
      </c>
      <c r="AY215" s="237" t="s">
        <v>114</v>
      </c>
    </row>
    <row r="216" s="2" customFormat="1" ht="24.15" customHeight="1">
      <c r="A216" s="39"/>
      <c r="B216" s="40"/>
      <c r="C216" s="198" t="s">
        <v>283</v>
      </c>
      <c r="D216" s="198" t="s">
        <v>116</v>
      </c>
      <c r="E216" s="199" t="s">
        <v>284</v>
      </c>
      <c r="F216" s="200" t="s">
        <v>285</v>
      </c>
      <c r="G216" s="201" t="s">
        <v>171</v>
      </c>
      <c r="H216" s="202">
        <v>238.21600000000001</v>
      </c>
      <c r="I216" s="203"/>
      <c r="J216" s="204">
        <f>ROUND(I216*H216,2)</f>
        <v>0</v>
      </c>
      <c r="K216" s="200" t="s">
        <v>120</v>
      </c>
      <c r="L216" s="45"/>
      <c r="M216" s="205" t="s">
        <v>19</v>
      </c>
      <c r="N216" s="206" t="s">
        <v>44</v>
      </c>
      <c r="O216" s="85"/>
      <c r="P216" s="207">
        <f>O216*H216</f>
        <v>0</v>
      </c>
      <c r="Q216" s="207">
        <v>8.0000000000000007E-05</v>
      </c>
      <c r="R216" s="207">
        <f>Q216*H216</f>
        <v>0.019057280000000003</v>
      </c>
      <c r="S216" s="207">
        <v>0</v>
      </c>
      <c r="T216" s="208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09" t="s">
        <v>121</v>
      </c>
      <c r="AT216" s="209" t="s">
        <v>116</v>
      </c>
      <c r="AU216" s="209" t="s">
        <v>122</v>
      </c>
      <c r="AY216" s="18" t="s">
        <v>114</v>
      </c>
      <c r="BE216" s="210">
        <f>IF(N216="základní",J216,0)</f>
        <v>0</v>
      </c>
      <c r="BF216" s="210">
        <f>IF(N216="snížená",J216,0)</f>
        <v>0</v>
      </c>
      <c r="BG216" s="210">
        <f>IF(N216="zákl. přenesená",J216,0)</f>
        <v>0</v>
      </c>
      <c r="BH216" s="210">
        <f>IF(N216="sníž. přenesená",J216,0)</f>
        <v>0</v>
      </c>
      <c r="BI216" s="210">
        <f>IF(N216="nulová",J216,0)</f>
        <v>0</v>
      </c>
      <c r="BJ216" s="18" t="s">
        <v>122</v>
      </c>
      <c r="BK216" s="210">
        <f>ROUND(I216*H216,2)</f>
        <v>0</v>
      </c>
      <c r="BL216" s="18" t="s">
        <v>121</v>
      </c>
      <c r="BM216" s="209" t="s">
        <v>286</v>
      </c>
    </row>
    <row r="217" s="2" customFormat="1">
      <c r="A217" s="39"/>
      <c r="B217" s="40"/>
      <c r="C217" s="41"/>
      <c r="D217" s="211" t="s">
        <v>124</v>
      </c>
      <c r="E217" s="41"/>
      <c r="F217" s="212" t="s">
        <v>287</v>
      </c>
      <c r="G217" s="41"/>
      <c r="H217" s="41"/>
      <c r="I217" s="213"/>
      <c r="J217" s="41"/>
      <c r="K217" s="41"/>
      <c r="L217" s="45"/>
      <c r="M217" s="214"/>
      <c r="N217" s="215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124</v>
      </c>
      <c r="AU217" s="18" t="s">
        <v>122</v>
      </c>
    </row>
    <row r="218" s="14" customFormat="1">
      <c r="A218" s="14"/>
      <c r="B218" s="227"/>
      <c r="C218" s="228"/>
      <c r="D218" s="218" t="s">
        <v>126</v>
      </c>
      <c r="E218" s="229" t="s">
        <v>19</v>
      </c>
      <c r="F218" s="230" t="s">
        <v>288</v>
      </c>
      <c r="G218" s="228"/>
      <c r="H218" s="231">
        <v>238.21600000000001</v>
      </c>
      <c r="I218" s="232"/>
      <c r="J218" s="228"/>
      <c r="K218" s="228"/>
      <c r="L218" s="233"/>
      <c r="M218" s="234"/>
      <c r="N218" s="235"/>
      <c r="O218" s="235"/>
      <c r="P218" s="235"/>
      <c r="Q218" s="235"/>
      <c r="R218" s="235"/>
      <c r="S218" s="235"/>
      <c r="T218" s="23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37" t="s">
        <v>126</v>
      </c>
      <c r="AU218" s="237" t="s">
        <v>122</v>
      </c>
      <c r="AV218" s="14" t="s">
        <v>122</v>
      </c>
      <c r="AW218" s="14" t="s">
        <v>33</v>
      </c>
      <c r="AX218" s="14" t="s">
        <v>77</v>
      </c>
      <c r="AY218" s="237" t="s">
        <v>114</v>
      </c>
    </row>
    <row r="219" s="2" customFormat="1" ht="24.15" customHeight="1">
      <c r="A219" s="39"/>
      <c r="B219" s="40"/>
      <c r="C219" s="198" t="s">
        <v>289</v>
      </c>
      <c r="D219" s="198" t="s">
        <v>116</v>
      </c>
      <c r="E219" s="199" t="s">
        <v>290</v>
      </c>
      <c r="F219" s="200" t="s">
        <v>291</v>
      </c>
      <c r="G219" s="201" t="s">
        <v>292</v>
      </c>
      <c r="H219" s="202">
        <v>31.18</v>
      </c>
      <c r="I219" s="203"/>
      <c r="J219" s="204">
        <f>ROUND(I219*H219,2)</f>
        <v>0</v>
      </c>
      <c r="K219" s="200" t="s">
        <v>120</v>
      </c>
      <c r="L219" s="45"/>
      <c r="M219" s="205" t="s">
        <v>19</v>
      </c>
      <c r="N219" s="206" t="s">
        <v>44</v>
      </c>
      <c r="O219" s="85"/>
      <c r="P219" s="207">
        <f>O219*H219</f>
        <v>0</v>
      </c>
      <c r="Q219" s="207">
        <v>0.0017600000000000001</v>
      </c>
      <c r="R219" s="207">
        <f>Q219*H219</f>
        <v>0.054876800000000003</v>
      </c>
      <c r="S219" s="207">
        <v>0</v>
      </c>
      <c r="T219" s="208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09" t="s">
        <v>121</v>
      </c>
      <c r="AT219" s="209" t="s">
        <v>116</v>
      </c>
      <c r="AU219" s="209" t="s">
        <v>122</v>
      </c>
      <c r="AY219" s="18" t="s">
        <v>114</v>
      </c>
      <c r="BE219" s="210">
        <f>IF(N219="základní",J219,0)</f>
        <v>0</v>
      </c>
      <c r="BF219" s="210">
        <f>IF(N219="snížená",J219,0)</f>
        <v>0</v>
      </c>
      <c r="BG219" s="210">
        <f>IF(N219="zákl. přenesená",J219,0)</f>
        <v>0</v>
      </c>
      <c r="BH219" s="210">
        <f>IF(N219="sníž. přenesená",J219,0)</f>
        <v>0</v>
      </c>
      <c r="BI219" s="210">
        <f>IF(N219="nulová",J219,0)</f>
        <v>0</v>
      </c>
      <c r="BJ219" s="18" t="s">
        <v>122</v>
      </c>
      <c r="BK219" s="210">
        <f>ROUND(I219*H219,2)</f>
        <v>0</v>
      </c>
      <c r="BL219" s="18" t="s">
        <v>121</v>
      </c>
      <c r="BM219" s="209" t="s">
        <v>293</v>
      </c>
    </row>
    <row r="220" s="2" customFormat="1">
      <c r="A220" s="39"/>
      <c r="B220" s="40"/>
      <c r="C220" s="41"/>
      <c r="D220" s="211" t="s">
        <v>124</v>
      </c>
      <c r="E220" s="41"/>
      <c r="F220" s="212" t="s">
        <v>294</v>
      </c>
      <c r="G220" s="41"/>
      <c r="H220" s="41"/>
      <c r="I220" s="213"/>
      <c r="J220" s="41"/>
      <c r="K220" s="41"/>
      <c r="L220" s="45"/>
      <c r="M220" s="214"/>
      <c r="N220" s="215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124</v>
      </c>
      <c r="AU220" s="18" t="s">
        <v>122</v>
      </c>
    </row>
    <row r="221" s="14" customFormat="1">
      <c r="A221" s="14"/>
      <c r="B221" s="227"/>
      <c r="C221" s="228"/>
      <c r="D221" s="218" t="s">
        <v>126</v>
      </c>
      <c r="E221" s="229" t="s">
        <v>19</v>
      </c>
      <c r="F221" s="230" t="s">
        <v>295</v>
      </c>
      <c r="G221" s="228"/>
      <c r="H221" s="231">
        <v>10.800000000000001</v>
      </c>
      <c r="I221" s="232"/>
      <c r="J221" s="228"/>
      <c r="K221" s="228"/>
      <c r="L221" s="233"/>
      <c r="M221" s="234"/>
      <c r="N221" s="235"/>
      <c r="O221" s="235"/>
      <c r="P221" s="235"/>
      <c r="Q221" s="235"/>
      <c r="R221" s="235"/>
      <c r="S221" s="235"/>
      <c r="T221" s="23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37" t="s">
        <v>126</v>
      </c>
      <c r="AU221" s="237" t="s">
        <v>122</v>
      </c>
      <c r="AV221" s="14" t="s">
        <v>122</v>
      </c>
      <c r="AW221" s="14" t="s">
        <v>33</v>
      </c>
      <c r="AX221" s="14" t="s">
        <v>72</v>
      </c>
      <c r="AY221" s="237" t="s">
        <v>114</v>
      </c>
    </row>
    <row r="222" s="14" customFormat="1">
      <c r="A222" s="14"/>
      <c r="B222" s="227"/>
      <c r="C222" s="228"/>
      <c r="D222" s="218" t="s">
        <v>126</v>
      </c>
      <c r="E222" s="229" t="s">
        <v>19</v>
      </c>
      <c r="F222" s="230" t="s">
        <v>296</v>
      </c>
      <c r="G222" s="228"/>
      <c r="H222" s="231">
        <v>11.4</v>
      </c>
      <c r="I222" s="232"/>
      <c r="J222" s="228"/>
      <c r="K222" s="228"/>
      <c r="L222" s="233"/>
      <c r="M222" s="234"/>
      <c r="N222" s="235"/>
      <c r="O222" s="235"/>
      <c r="P222" s="235"/>
      <c r="Q222" s="235"/>
      <c r="R222" s="235"/>
      <c r="S222" s="235"/>
      <c r="T222" s="23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37" t="s">
        <v>126</v>
      </c>
      <c r="AU222" s="237" t="s">
        <v>122</v>
      </c>
      <c r="AV222" s="14" t="s">
        <v>122</v>
      </c>
      <c r="AW222" s="14" t="s">
        <v>33</v>
      </c>
      <c r="AX222" s="14" t="s">
        <v>72</v>
      </c>
      <c r="AY222" s="237" t="s">
        <v>114</v>
      </c>
    </row>
    <row r="223" s="14" customFormat="1">
      <c r="A223" s="14"/>
      <c r="B223" s="227"/>
      <c r="C223" s="228"/>
      <c r="D223" s="218" t="s">
        <v>126</v>
      </c>
      <c r="E223" s="229" t="s">
        <v>19</v>
      </c>
      <c r="F223" s="230" t="s">
        <v>297</v>
      </c>
      <c r="G223" s="228"/>
      <c r="H223" s="231">
        <v>8.9800000000000004</v>
      </c>
      <c r="I223" s="232"/>
      <c r="J223" s="228"/>
      <c r="K223" s="228"/>
      <c r="L223" s="233"/>
      <c r="M223" s="234"/>
      <c r="N223" s="235"/>
      <c r="O223" s="235"/>
      <c r="P223" s="235"/>
      <c r="Q223" s="235"/>
      <c r="R223" s="235"/>
      <c r="S223" s="235"/>
      <c r="T223" s="23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37" t="s">
        <v>126</v>
      </c>
      <c r="AU223" s="237" t="s">
        <v>122</v>
      </c>
      <c r="AV223" s="14" t="s">
        <v>122</v>
      </c>
      <c r="AW223" s="14" t="s">
        <v>33</v>
      </c>
      <c r="AX223" s="14" t="s">
        <v>72</v>
      </c>
      <c r="AY223" s="237" t="s">
        <v>114</v>
      </c>
    </row>
    <row r="224" s="15" customFormat="1">
      <c r="A224" s="15"/>
      <c r="B224" s="238"/>
      <c r="C224" s="239"/>
      <c r="D224" s="218" t="s">
        <v>126</v>
      </c>
      <c r="E224" s="240" t="s">
        <v>19</v>
      </c>
      <c r="F224" s="241" t="s">
        <v>131</v>
      </c>
      <c r="G224" s="239"/>
      <c r="H224" s="242">
        <v>31.180000000000003</v>
      </c>
      <c r="I224" s="243"/>
      <c r="J224" s="239"/>
      <c r="K224" s="239"/>
      <c r="L224" s="244"/>
      <c r="M224" s="245"/>
      <c r="N224" s="246"/>
      <c r="O224" s="246"/>
      <c r="P224" s="246"/>
      <c r="Q224" s="246"/>
      <c r="R224" s="246"/>
      <c r="S224" s="246"/>
      <c r="T224" s="247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48" t="s">
        <v>126</v>
      </c>
      <c r="AU224" s="248" t="s">
        <v>122</v>
      </c>
      <c r="AV224" s="15" t="s">
        <v>121</v>
      </c>
      <c r="AW224" s="15" t="s">
        <v>33</v>
      </c>
      <c r="AX224" s="15" t="s">
        <v>77</v>
      </c>
      <c r="AY224" s="248" t="s">
        <v>114</v>
      </c>
    </row>
    <row r="225" s="2" customFormat="1" ht="16.5" customHeight="1">
      <c r="A225" s="39"/>
      <c r="B225" s="40"/>
      <c r="C225" s="249" t="s">
        <v>298</v>
      </c>
      <c r="D225" s="249" t="s">
        <v>182</v>
      </c>
      <c r="E225" s="250" t="s">
        <v>299</v>
      </c>
      <c r="F225" s="251" t="s">
        <v>300</v>
      </c>
      <c r="G225" s="252" t="s">
        <v>171</v>
      </c>
      <c r="H225" s="253">
        <v>3.4300000000000002</v>
      </c>
      <c r="I225" s="254"/>
      <c r="J225" s="255">
        <f>ROUND(I225*H225,2)</f>
        <v>0</v>
      </c>
      <c r="K225" s="251" t="s">
        <v>120</v>
      </c>
      <c r="L225" s="256"/>
      <c r="M225" s="257" t="s">
        <v>19</v>
      </c>
      <c r="N225" s="258" t="s">
        <v>44</v>
      </c>
      <c r="O225" s="85"/>
      <c r="P225" s="207">
        <f>O225*H225</f>
        <v>0</v>
      </c>
      <c r="Q225" s="207">
        <v>0.00044999999999999999</v>
      </c>
      <c r="R225" s="207">
        <f>Q225*H225</f>
        <v>0.0015435</v>
      </c>
      <c r="S225" s="207">
        <v>0</v>
      </c>
      <c r="T225" s="208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09" t="s">
        <v>161</v>
      </c>
      <c r="AT225" s="209" t="s">
        <v>182</v>
      </c>
      <c r="AU225" s="209" t="s">
        <v>122</v>
      </c>
      <c r="AY225" s="18" t="s">
        <v>114</v>
      </c>
      <c r="BE225" s="210">
        <f>IF(N225="základní",J225,0)</f>
        <v>0</v>
      </c>
      <c r="BF225" s="210">
        <f>IF(N225="snížená",J225,0)</f>
        <v>0</v>
      </c>
      <c r="BG225" s="210">
        <f>IF(N225="zákl. přenesená",J225,0)</f>
        <v>0</v>
      </c>
      <c r="BH225" s="210">
        <f>IF(N225="sníž. přenesená",J225,0)</f>
        <v>0</v>
      </c>
      <c r="BI225" s="210">
        <f>IF(N225="nulová",J225,0)</f>
        <v>0</v>
      </c>
      <c r="BJ225" s="18" t="s">
        <v>122</v>
      </c>
      <c r="BK225" s="210">
        <f>ROUND(I225*H225,2)</f>
        <v>0</v>
      </c>
      <c r="BL225" s="18" t="s">
        <v>121</v>
      </c>
      <c r="BM225" s="209" t="s">
        <v>301</v>
      </c>
    </row>
    <row r="226" s="14" customFormat="1">
      <c r="A226" s="14"/>
      <c r="B226" s="227"/>
      <c r="C226" s="228"/>
      <c r="D226" s="218" t="s">
        <v>126</v>
      </c>
      <c r="E226" s="229" t="s">
        <v>19</v>
      </c>
      <c r="F226" s="230" t="s">
        <v>302</v>
      </c>
      <c r="G226" s="228"/>
      <c r="H226" s="231">
        <v>3.1179999999999999</v>
      </c>
      <c r="I226" s="232"/>
      <c r="J226" s="228"/>
      <c r="K226" s="228"/>
      <c r="L226" s="233"/>
      <c r="M226" s="234"/>
      <c r="N226" s="235"/>
      <c r="O226" s="235"/>
      <c r="P226" s="235"/>
      <c r="Q226" s="235"/>
      <c r="R226" s="235"/>
      <c r="S226" s="235"/>
      <c r="T226" s="23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37" t="s">
        <v>126</v>
      </c>
      <c r="AU226" s="237" t="s">
        <v>122</v>
      </c>
      <c r="AV226" s="14" t="s">
        <v>122</v>
      </c>
      <c r="AW226" s="14" t="s">
        <v>33</v>
      </c>
      <c r="AX226" s="14" t="s">
        <v>77</v>
      </c>
      <c r="AY226" s="237" t="s">
        <v>114</v>
      </c>
    </row>
    <row r="227" s="14" customFormat="1">
      <c r="A227" s="14"/>
      <c r="B227" s="227"/>
      <c r="C227" s="228"/>
      <c r="D227" s="218" t="s">
        <v>126</v>
      </c>
      <c r="E227" s="228"/>
      <c r="F227" s="230" t="s">
        <v>303</v>
      </c>
      <c r="G227" s="228"/>
      <c r="H227" s="231">
        <v>3.4300000000000002</v>
      </c>
      <c r="I227" s="232"/>
      <c r="J227" s="228"/>
      <c r="K227" s="228"/>
      <c r="L227" s="233"/>
      <c r="M227" s="234"/>
      <c r="N227" s="235"/>
      <c r="O227" s="235"/>
      <c r="P227" s="235"/>
      <c r="Q227" s="235"/>
      <c r="R227" s="235"/>
      <c r="S227" s="235"/>
      <c r="T227" s="23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37" t="s">
        <v>126</v>
      </c>
      <c r="AU227" s="237" t="s">
        <v>122</v>
      </c>
      <c r="AV227" s="14" t="s">
        <v>122</v>
      </c>
      <c r="AW227" s="14" t="s">
        <v>4</v>
      </c>
      <c r="AX227" s="14" t="s">
        <v>77</v>
      </c>
      <c r="AY227" s="237" t="s">
        <v>114</v>
      </c>
    </row>
    <row r="228" s="2" customFormat="1" ht="24.15" customHeight="1">
      <c r="A228" s="39"/>
      <c r="B228" s="40"/>
      <c r="C228" s="198" t="s">
        <v>304</v>
      </c>
      <c r="D228" s="198" t="s">
        <v>116</v>
      </c>
      <c r="E228" s="199" t="s">
        <v>305</v>
      </c>
      <c r="F228" s="200" t="s">
        <v>306</v>
      </c>
      <c r="G228" s="201" t="s">
        <v>292</v>
      </c>
      <c r="H228" s="202">
        <v>3.6000000000000001</v>
      </c>
      <c r="I228" s="203"/>
      <c r="J228" s="204">
        <f>ROUND(I228*H228,2)</f>
        <v>0</v>
      </c>
      <c r="K228" s="200" t="s">
        <v>120</v>
      </c>
      <c r="L228" s="45"/>
      <c r="M228" s="205" t="s">
        <v>19</v>
      </c>
      <c r="N228" s="206" t="s">
        <v>44</v>
      </c>
      <c r="O228" s="85"/>
      <c r="P228" s="207">
        <f>O228*H228</f>
        <v>0</v>
      </c>
      <c r="Q228" s="207">
        <v>0.0033899999999999998</v>
      </c>
      <c r="R228" s="207">
        <f>Q228*H228</f>
        <v>0.012204</v>
      </c>
      <c r="S228" s="207">
        <v>0</v>
      </c>
      <c r="T228" s="208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09" t="s">
        <v>121</v>
      </c>
      <c r="AT228" s="209" t="s">
        <v>116</v>
      </c>
      <c r="AU228" s="209" t="s">
        <v>122</v>
      </c>
      <c r="AY228" s="18" t="s">
        <v>114</v>
      </c>
      <c r="BE228" s="210">
        <f>IF(N228="základní",J228,0)</f>
        <v>0</v>
      </c>
      <c r="BF228" s="210">
        <f>IF(N228="snížená",J228,0)</f>
        <v>0</v>
      </c>
      <c r="BG228" s="210">
        <f>IF(N228="zákl. přenesená",J228,0)</f>
        <v>0</v>
      </c>
      <c r="BH228" s="210">
        <f>IF(N228="sníž. přenesená",J228,0)</f>
        <v>0</v>
      </c>
      <c r="BI228" s="210">
        <f>IF(N228="nulová",J228,0)</f>
        <v>0</v>
      </c>
      <c r="BJ228" s="18" t="s">
        <v>122</v>
      </c>
      <c r="BK228" s="210">
        <f>ROUND(I228*H228,2)</f>
        <v>0</v>
      </c>
      <c r="BL228" s="18" t="s">
        <v>121</v>
      </c>
      <c r="BM228" s="209" t="s">
        <v>307</v>
      </c>
    </row>
    <row r="229" s="2" customFormat="1">
      <c r="A229" s="39"/>
      <c r="B229" s="40"/>
      <c r="C229" s="41"/>
      <c r="D229" s="211" t="s">
        <v>124</v>
      </c>
      <c r="E229" s="41"/>
      <c r="F229" s="212" t="s">
        <v>308</v>
      </c>
      <c r="G229" s="41"/>
      <c r="H229" s="41"/>
      <c r="I229" s="213"/>
      <c r="J229" s="41"/>
      <c r="K229" s="41"/>
      <c r="L229" s="45"/>
      <c r="M229" s="214"/>
      <c r="N229" s="215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124</v>
      </c>
      <c r="AU229" s="18" t="s">
        <v>122</v>
      </c>
    </row>
    <row r="230" s="14" customFormat="1">
      <c r="A230" s="14"/>
      <c r="B230" s="227"/>
      <c r="C230" s="228"/>
      <c r="D230" s="218" t="s">
        <v>126</v>
      </c>
      <c r="E230" s="229" t="s">
        <v>19</v>
      </c>
      <c r="F230" s="230" t="s">
        <v>309</v>
      </c>
      <c r="G230" s="228"/>
      <c r="H230" s="231">
        <v>3.6000000000000001</v>
      </c>
      <c r="I230" s="232"/>
      <c r="J230" s="228"/>
      <c r="K230" s="228"/>
      <c r="L230" s="233"/>
      <c r="M230" s="234"/>
      <c r="N230" s="235"/>
      <c r="O230" s="235"/>
      <c r="P230" s="235"/>
      <c r="Q230" s="235"/>
      <c r="R230" s="235"/>
      <c r="S230" s="235"/>
      <c r="T230" s="23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37" t="s">
        <v>126</v>
      </c>
      <c r="AU230" s="237" t="s">
        <v>122</v>
      </c>
      <c r="AV230" s="14" t="s">
        <v>122</v>
      </c>
      <c r="AW230" s="14" t="s">
        <v>33</v>
      </c>
      <c r="AX230" s="14" t="s">
        <v>77</v>
      </c>
      <c r="AY230" s="237" t="s">
        <v>114</v>
      </c>
    </row>
    <row r="231" s="2" customFormat="1" ht="16.5" customHeight="1">
      <c r="A231" s="39"/>
      <c r="B231" s="40"/>
      <c r="C231" s="249" t="s">
        <v>310</v>
      </c>
      <c r="D231" s="249" t="s">
        <v>182</v>
      </c>
      <c r="E231" s="250" t="s">
        <v>299</v>
      </c>
      <c r="F231" s="251" t="s">
        <v>300</v>
      </c>
      <c r="G231" s="252" t="s">
        <v>171</v>
      </c>
      <c r="H231" s="253">
        <v>1.3859999999999999</v>
      </c>
      <c r="I231" s="254"/>
      <c r="J231" s="255">
        <f>ROUND(I231*H231,2)</f>
        <v>0</v>
      </c>
      <c r="K231" s="251" t="s">
        <v>120</v>
      </c>
      <c r="L231" s="256"/>
      <c r="M231" s="257" t="s">
        <v>19</v>
      </c>
      <c r="N231" s="258" t="s">
        <v>44</v>
      </c>
      <c r="O231" s="85"/>
      <c r="P231" s="207">
        <f>O231*H231</f>
        <v>0</v>
      </c>
      <c r="Q231" s="207">
        <v>0.00044999999999999999</v>
      </c>
      <c r="R231" s="207">
        <f>Q231*H231</f>
        <v>0.00062369999999999993</v>
      </c>
      <c r="S231" s="207">
        <v>0</v>
      </c>
      <c r="T231" s="208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09" t="s">
        <v>161</v>
      </c>
      <c r="AT231" s="209" t="s">
        <v>182</v>
      </c>
      <c r="AU231" s="209" t="s">
        <v>122</v>
      </c>
      <c r="AY231" s="18" t="s">
        <v>114</v>
      </c>
      <c r="BE231" s="210">
        <f>IF(N231="základní",J231,0)</f>
        <v>0</v>
      </c>
      <c r="BF231" s="210">
        <f>IF(N231="snížená",J231,0)</f>
        <v>0</v>
      </c>
      <c r="BG231" s="210">
        <f>IF(N231="zákl. přenesená",J231,0)</f>
        <v>0</v>
      </c>
      <c r="BH231" s="210">
        <f>IF(N231="sníž. přenesená",J231,0)</f>
        <v>0</v>
      </c>
      <c r="BI231" s="210">
        <f>IF(N231="nulová",J231,0)</f>
        <v>0</v>
      </c>
      <c r="BJ231" s="18" t="s">
        <v>122</v>
      </c>
      <c r="BK231" s="210">
        <f>ROUND(I231*H231,2)</f>
        <v>0</v>
      </c>
      <c r="BL231" s="18" t="s">
        <v>121</v>
      </c>
      <c r="BM231" s="209" t="s">
        <v>311</v>
      </c>
    </row>
    <row r="232" s="14" customFormat="1">
      <c r="A232" s="14"/>
      <c r="B232" s="227"/>
      <c r="C232" s="228"/>
      <c r="D232" s="218" t="s">
        <v>126</v>
      </c>
      <c r="E232" s="229" t="s">
        <v>19</v>
      </c>
      <c r="F232" s="230" t="s">
        <v>312</v>
      </c>
      <c r="G232" s="228"/>
      <c r="H232" s="231">
        <v>1.26</v>
      </c>
      <c r="I232" s="232"/>
      <c r="J232" s="228"/>
      <c r="K232" s="228"/>
      <c r="L232" s="233"/>
      <c r="M232" s="234"/>
      <c r="N232" s="235"/>
      <c r="O232" s="235"/>
      <c r="P232" s="235"/>
      <c r="Q232" s="235"/>
      <c r="R232" s="235"/>
      <c r="S232" s="235"/>
      <c r="T232" s="23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37" t="s">
        <v>126</v>
      </c>
      <c r="AU232" s="237" t="s">
        <v>122</v>
      </c>
      <c r="AV232" s="14" t="s">
        <v>122</v>
      </c>
      <c r="AW232" s="14" t="s">
        <v>33</v>
      </c>
      <c r="AX232" s="14" t="s">
        <v>77</v>
      </c>
      <c r="AY232" s="237" t="s">
        <v>114</v>
      </c>
    </row>
    <row r="233" s="14" customFormat="1">
      <c r="A233" s="14"/>
      <c r="B233" s="227"/>
      <c r="C233" s="228"/>
      <c r="D233" s="218" t="s">
        <v>126</v>
      </c>
      <c r="E233" s="228"/>
      <c r="F233" s="230" t="s">
        <v>313</v>
      </c>
      <c r="G233" s="228"/>
      <c r="H233" s="231">
        <v>1.3859999999999999</v>
      </c>
      <c r="I233" s="232"/>
      <c r="J233" s="228"/>
      <c r="K233" s="228"/>
      <c r="L233" s="233"/>
      <c r="M233" s="234"/>
      <c r="N233" s="235"/>
      <c r="O233" s="235"/>
      <c r="P233" s="235"/>
      <c r="Q233" s="235"/>
      <c r="R233" s="235"/>
      <c r="S233" s="235"/>
      <c r="T233" s="23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37" t="s">
        <v>126</v>
      </c>
      <c r="AU233" s="237" t="s">
        <v>122</v>
      </c>
      <c r="AV233" s="14" t="s">
        <v>122</v>
      </c>
      <c r="AW233" s="14" t="s">
        <v>4</v>
      </c>
      <c r="AX233" s="14" t="s">
        <v>77</v>
      </c>
      <c r="AY233" s="237" t="s">
        <v>114</v>
      </c>
    </row>
    <row r="234" s="2" customFormat="1" ht="37.8" customHeight="1">
      <c r="A234" s="39"/>
      <c r="B234" s="40"/>
      <c r="C234" s="198" t="s">
        <v>314</v>
      </c>
      <c r="D234" s="198" t="s">
        <v>116</v>
      </c>
      <c r="E234" s="199" t="s">
        <v>315</v>
      </c>
      <c r="F234" s="200" t="s">
        <v>316</v>
      </c>
      <c r="G234" s="201" t="s">
        <v>171</v>
      </c>
      <c r="H234" s="202">
        <v>19.152000000000001</v>
      </c>
      <c r="I234" s="203"/>
      <c r="J234" s="204">
        <f>ROUND(I234*H234,2)</f>
        <v>0</v>
      </c>
      <c r="K234" s="200" t="s">
        <v>120</v>
      </c>
      <c r="L234" s="45"/>
      <c r="M234" s="205" t="s">
        <v>19</v>
      </c>
      <c r="N234" s="206" t="s">
        <v>44</v>
      </c>
      <c r="O234" s="85"/>
      <c r="P234" s="207">
        <f>O234*H234</f>
        <v>0</v>
      </c>
      <c r="Q234" s="207">
        <v>0.011599999999999999</v>
      </c>
      <c r="R234" s="207">
        <f>Q234*H234</f>
        <v>0.22216320000000001</v>
      </c>
      <c r="S234" s="207">
        <v>0</v>
      </c>
      <c r="T234" s="208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09" t="s">
        <v>121</v>
      </c>
      <c r="AT234" s="209" t="s">
        <v>116</v>
      </c>
      <c r="AU234" s="209" t="s">
        <v>122</v>
      </c>
      <c r="AY234" s="18" t="s">
        <v>114</v>
      </c>
      <c r="BE234" s="210">
        <f>IF(N234="základní",J234,0)</f>
        <v>0</v>
      </c>
      <c r="BF234" s="210">
        <f>IF(N234="snížená",J234,0)</f>
        <v>0</v>
      </c>
      <c r="BG234" s="210">
        <f>IF(N234="zákl. přenesená",J234,0)</f>
        <v>0</v>
      </c>
      <c r="BH234" s="210">
        <f>IF(N234="sníž. přenesená",J234,0)</f>
        <v>0</v>
      </c>
      <c r="BI234" s="210">
        <f>IF(N234="nulová",J234,0)</f>
        <v>0</v>
      </c>
      <c r="BJ234" s="18" t="s">
        <v>122</v>
      </c>
      <c r="BK234" s="210">
        <f>ROUND(I234*H234,2)</f>
        <v>0</v>
      </c>
      <c r="BL234" s="18" t="s">
        <v>121</v>
      </c>
      <c r="BM234" s="209" t="s">
        <v>317</v>
      </c>
    </row>
    <row r="235" s="2" customFormat="1">
      <c r="A235" s="39"/>
      <c r="B235" s="40"/>
      <c r="C235" s="41"/>
      <c r="D235" s="211" t="s">
        <v>124</v>
      </c>
      <c r="E235" s="41"/>
      <c r="F235" s="212" t="s">
        <v>318</v>
      </c>
      <c r="G235" s="41"/>
      <c r="H235" s="41"/>
      <c r="I235" s="213"/>
      <c r="J235" s="41"/>
      <c r="K235" s="41"/>
      <c r="L235" s="45"/>
      <c r="M235" s="214"/>
      <c r="N235" s="215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124</v>
      </c>
      <c r="AU235" s="18" t="s">
        <v>122</v>
      </c>
    </row>
    <row r="236" s="13" customFormat="1">
      <c r="A236" s="13"/>
      <c r="B236" s="216"/>
      <c r="C236" s="217"/>
      <c r="D236" s="218" t="s">
        <v>126</v>
      </c>
      <c r="E236" s="219" t="s">
        <v>19</v>
      </c>
      <c r="F236" s="220" t="s">
        <v>319</v>
      </c>
      <c r="G236" s="217"/>
      <c r="H236" s="219" t="s">
        <v>19</v>
      </c>
      <c r="I236" s="221"/>
      <c r="J236" s="217"/>
      <c r="K236" s="217"/>
      <c r="L236" s="222"/>
      <c r="M236" s="223"/>
      <c r="N236" s="224"/>
      <c r="O236" s="224"/>
      <c r="P236" s="224"/>
      <c r="Q236" s="224"/>
      <c r="R236" s="224"/>
      <c r="S236" s="224"/>
      <c r="T236" s="22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26" t="s">
        <v>126</v>
      </c>
      <c r="AU236" s="226" t="s">
        <v>122</v>
      </c>
      <c r="AV236" s="13" t="s">
        <v>77</v>
      </c>
      <c r="AW236" s="13" t="s">
        <v>33</v>
      </c>
      <c r="AX236" s="13" t="s">
        <v>72</v>
      </c>
      <c r="AY236" s="226" t="s">
        <v>114</v>
      </c>
    </row>
    <row r="237" s="14" customFormat="1">
      <c r="A237" s="14"/>
      <c r="B237" s="227"/>
      <c r="C237" s="228"/>
      <c r="D237" s="218" t="s">
        <v>126</v>
      </c>
      <c r="E237" s="229" t="s">
        <v>19</v>
      </c>
      <c r="F237" s="230" t="s">
        <v>320</v>
      </c>
      <c r="G237" s="228"/>
      <c r="H237" s="231">
        <v>21.059999999999999</v>
      </c>
      <c r="I237" s="232"/>
      <c r="J237" s="228"/>
      <c r="K237" s="228"/>
      <c r="L237" s="233"/>
      <c r="M237" s="234"/>
      <c r="N237" s="235"/>
      <c r="O237" s="235"/>
      <c r="P237" s="235"/>
      <c r="Q237" s="235"/>
      <c r="R237" s="235"/>
      <c r="S237" s="235"/>
      <c r="T237" s="23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37" t="s">
        <v>126</v>
      </c>
      <c r="AU237" s="237" t="s">
        <v>122</v>
      </c>
      <c r="AV237" s="14" t="s">
        <v>122</v>
      </c>
      <c r="AW237" s="14" t="s">
        <v>33</v>
      </c>
      <c r="AX237" s="14" t="s">
        <v>72</v>
      </c>
      <c r="AY237" s="237" t="s">
        <v>114</v>
      </c>
    </row>
    <row r="238" s="14" customFormat="1">
      <c r="A238" s="14"/>
      <c r="B238" s="227"/>
      <c r="C238" s="228"/>
      <c r="D238" s="218" t="s">
        <v>126</v>
      </c>
      <c r="E238" s="229" t="s">
        <v>19</v>
      </c>
      <c r="F238" s="230" t="s">
        <v>321</v>
      </c>
      <c r="G238" s="228"/>
      <c r="H238" s="231">
        <v>-1.0800000000000001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37" t="s">
        <v>126</v>
      </c>
      <c r="AU238" s="237" t="s">
        <v>122</v>
      </c>
      <c r="AV238" s="14" t="s">
        <v>122</v>
      </c>
      <c r="AW238" s="14" t="s">
        <v>33</v>
      </c>
      <c r="AX238" s="14" t="s">
        <v>72</v>
      </c>
      <c r="AY238" s="237" t="s">
        <v>114</v>
      </c>
    </row>
    <row r="239" s="14" customFormat="1">
      <c r="A239" s="14"/>
      <c r="B239" s="227"/>
      <c r="C239" s="228"/>
      <c r="D239" s="218" t="s">
        <v>126</v>
      </c>
      <c r="E239" s="229" t="s">
        <v>19</v>
      </c>
      <c r="F239" s="230" t="s">
        <v>322</v>
      </c>
      <c r="G239" s="228"/>
      <c r="H239" s="231">
        <v>-0.82799999999999996</v>
      </c>
      <c r="I239" s="232"/>
      <c r="J239" s="228"/>
      <c r="K239" s="228"/>
      <c r="L239" s="233"/>
      <c r="M239" s="234"/>
      <c r="N239" s="235"/>
      <c r="O239" s="235"/>
      <c r="P239" s="235"/>
      <c r="Q239" s="235"/>
      <c r="R239" s="235"/>
      <c r="S239" s="235"/>
      <c r="T239" s="23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37" t="s">
        <v>126</v>
      </c>
      <c r="AU239" s="237" t="s">
        <v>122</v>
      </c>
      <c r="AV239" s="14" t="s">
        <v>122</v>
      </c>
      <c r="AW239" s="14" t="s">
        <v>33</v>
      </c>
      <c r="AX239" s="14" t="s">
        <v>72</v>
      </c>
      <c r="AY239" s="237" t="s">
        <v>114</v>
      </c>
    </row>
    <row r="240" s="15" customFormat="1">
      <c r="A240" s="15"/>
      <c r="B240" s="238"/>
      <c r="C240" s="239"/>
      <c r="D240" s="218" t="s">
        <v>126</v>
      </c>
      <c r="E240" s="240" t="s">
        <v>19</v>
      </c>
      <c r="F240" s="241" t="s">
        <v>131</v>
      </c>
      <c r="G240" s="239"/>
      <c r="H240" s="242">
        <v>19.151999999999997</v>
      </c>
      <c r="I240" s="243"/>
      <c r="J240" s="239"/>
      <c r="K240" s="239"/>
      <c r="L240" s="244"/>
      <c r="M240" s="245"/>
      <c r="N240" s="246"/>
      <c r="O240" s="246"/>
      <c r="P240" s="246"/>
      <c r="Q240" s="246"/>
      <c r="R240" s="246"/>
      <c r="S240" s="246"/>
      <c r="T240" s="247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48" t="s">
        <v>126</v>
      </c>
      <c r="AU240" s="248" t="s">
        <v>122</v>
      </c>
      <c r="AV240" s="15" t="s">
        <v>121</v>
      </c>
      <c r="AW240" s="15" t="s">
        <v>33</v>
      </c>
      <c r="AX240" s="15" t="s">
        <v>77</v>
      </c>
      <c r="AY240" s="248" t="s">
        <v>114</v>
      </c>
    </row>
    <row r="241" s="2" customFormat="1" ht="16.5" customHeight="1">
      <c r="A241" s="39"/>
      <c r="B241" s="40"/>
      <c r="C241" s="249" t="s">
        <v>323</v>
      </c>
      <c r="D241" s="249" t="s">
        <v>182</v>
      </c>
      <c r="E241" s="250" t="s">
        <v>324</v>
      </c>
      <c r="F241" s="251" t="s">
        <v>325</v>
      </c>
      <c r="G241" s="252" t="s">
        <v>171</v>
      </c>
      <c r="H241" s="253">
        <v>20.109999999999999</v>
      </c>
      <c r="I241" s="254"/>
      <c r="J241" s="255">
        <f>ROUND(I241*H241,2)</f>
        <v>0</v>
      </c>
      <c r="K241" s="251" t="s">
        <v>120</v>
      </c>
      <c r="L241" s="256"/>
      <c r="M241" s="257" t="s">
        <v>19</v>
      </c>
      <c r="N241" s="258" t="s">
        <v>44</v>
      </c>
      <c r="O241" s="85"/>
      <c r="P241" s="207">
        <f>O241*H241</f>
        <v>0</v>
      </c>
      <c r="Q241" s="207">
        <v>0.021999999999999999</v>
      </c>
      <c r="R241" s="207">
        <f>Q241*H241</f>
        <v>0.44241999999999998</v>
      </c>
      <c r="S241" s="207">
        <v>0</v>
      </c>
      <c r="T241" s="208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09" t="s">
        <v>161</v>
      </c>
      <c r="AT241" s="209" t="s">
        <v>182</v>
      </c>
      <c r="AU241" s="209" t="s">
        <v>122</v>
      </c>
      <c r="AY241" s="18" t="s">
        <v>114</v>
      </c>
      <c r="BE241" s="210">
        <f>IF(N241="základní",J241,0)</f>
        <v>0</v>
      </c>
      <c r="BF241" s="210">
        <f>IF(N241="snížená",J241,0)</f>
        <v>0</v>
      </c>
      <c r="BG241" s="210">
        <f>IF(N241="zákl. přenesená",J241,0)</f>
        <v>0</v>
      </c>
      <c r="BH241" s="210">
        <f>IF(N241="sníž. přenesená",J241,0)</f>
        <v>0</v>
      </c>
      <c r="BI241" s="210">
        <f>IF(N241="nulová",J241,0)</f>
        <v>0</v>
      </c>
      <c r="BJ241" s="18" t="s">
        <v>122</v>
      </c>
      <c r="BK241" s="210">
        <f>ROUND(I241*H241,2)</f>
        <v>0</v>
      </c>
      <c r="BL241" s="18" t="s">
        <v>121</v>
      </c>
      <c r="BM241" s="209" t="s">
        <v>326</v>
      </c>
    </row>
    <row r="242" s="14" customFormat="1">
      <c r="A242" s="14"/>
      <c r="B242" s="227"/>
      <c r="C242" s="228"/>
      <c r="D242" s="218" t="s">
        <v>126</v>
      </c>
      <c r="E242" s="228"/>
      <c r="F242" s="230" t="s">
        <v>327</v>
      </c>
      <c r="G242" s="228"/>
      <c r="H242" s="231">
        <v>20.109999999999999</v>
      </c>
      <c r="I242" s="232"/>
      <c r="J242" s="228"/>
      <c r="K242" s="228"/>
      <c r="L242" s="233"/>
      <c r="M242" s="234"/>
      <c r="N242" s="235"/>
      <c r="O242" s="235"/>
      <c r="P242" s="235"/>
      <c r="Q242" s="235"/>
      <c r="R242" s="235"/>
      <c r="S242" s="235"/>
      <c r="T242" s="23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37" t="s">
        <v>126</v>
      </c>
      <c r="AU242" s="237" t="s">
        <v>122</v>
      </c>
      <c r="AV242" s="14" t="s">
        <v>122</v>
      </c>
      <c r="AW242" s="14" t="s">
        <v>4</v>
      </c>
      <c r="AX242" s="14" t="s">
        <v>77</v>
      </c>
      <c r="AY242" s="237" t="s">
        <v>114</v>
      </c>
    </row>
    <row r="243" s="2" customFormat="1" ht="24.15" customHeight="1">
      <c r="A243" s="39"/>
      <c r="B243" s="40"/>
      <c r="C243" s="198" t="s">
        <v>328</v>
      </c>
      <c r="D243" s="198" t="s">
        <v>116</v>
      </c>
      <c r="E243" s="199" t="s">
        <v>329</v>
      </c>
      <c r="F243" s="200" t="s">
        <v>330</v>
      </c>
      <c r="G243" s="201" t="s">
        <v>171</v>
      </c>
      <c r="H243" s="202">
        <v>19.152000000000001</v>
      </c>
      <c r="I243" s="203"/>
      <c r="J243" s="204">
        <f>ROUND(I243*H243,2)</f>
        <v>0</v>
      </c>
      <c r="K243" s="200" t="s">
        <v>120</v>
      </c>
      <c r="L243" s="45"/>
      <c r="M243" s="205" t="s">
        <v>19</v>
      </c>
      <c r="N243" s="206" t="s">
        <v>44</v>
      </c>
      <c r="O243" s="85"/>
      <c r="P243" s="207">
        <f>O243*H243</f>
        <v>0</v>
      </c>
      <c r="Q243" s="207">
        <v>8.0000000000000007E-05</v>
      </c>
      <c r="R243" s="207">
        <f>Q243*H243</f>
        <v>0.0015321600000000003</v>
      </c>
      <c r="S243" s="207">
        <v>0</v>
      </c>
      <c r="T243" s="208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09" t="s">
        <v>121</v>
      </c>
      <c r="AT243" s="209" t="s">
        <v>116</v>
      </c>
      <c r="AU243" s="209" t="s">
        <v>122</v>
      </c>
      <c r="AY243" s="18" t="s">
        <v>114</v>
      </c>
      <c r="BE243" s="210">
        <f>IF(N243="základní",J243,0)</f>
        <v>0</v>
      </c>
      <c r="BF243" s="210">
        <f>IF(N243="snížená",J243,0)</f>
        <v>0</v>
      </c>
      <c r="BG243" s="210">
        <f>IF(N243="zákl. přenesená",J243,0)</f>
        <v>0</v>
      </c>
      <c r="BH243" s="210">
        <f>IF(N243="sníž. přenesená",J243,0)</f>
        <v>0</v>
      </c>
      <c r="BI243" s="210">
        <f>IF(N243="nulová",J243,0)</f>
        <v>0</v>
      </c>
      <c r="BJ243" s="18" t="s">
        <v>122</v>
      </c>
      <c r="BK243" s="210">
        <f>ROUND(I243*H243,2)</f>
        <v>0</v>
      </c>
      <c r="BL243" s="18" t="s">
        <v>121</v>
      </c>
      <c r="BM243" s="209" t="s">
        <v>331</v>
      </c>
    </row>
    <row r="244" s="2" customFormat="1">
      <c r="A244" s="39"/>
      <c r="B244" s="40"/>
      <c r="C244" s="41"/>
      <c r="D244" s="211" t="s">
        <v>124</v>
      </c>
      <c r="E244" s="41"/>
      <c r="F244" s="212" t="s">
        <v>332</v>
      </c>
      <c r="G244" s="41"/>
      <c r="H244" s="41"/>
      <c r="I244" s="213"/>
      <c r="J244" s="41"/>
      <c r="K244" s="41"/>
      <c r="L244" s="45"/>
      <c r="M244" s="214"/>
      <c r="N244" s="215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124</v>
      </c>
      <c r="AU244" s="18" t="s">
        <v>122</v>
      </c>
    </row>
    <row r="245" s="2" customFormat="1" ht="37.8" customHeight="1">
      <c r="A245" s="39"/>
      <c r="B245" s="40"/>
      <c r="C245" s="198" t="s">
        <v>333</v>
      </c>
      <c r="D245" s="198" t="s">
        <v>116</v>
      </c>
      <c r="E245" s="199" t="s">
        <v>334</v>
      </c>
      <c r="F245" s="200" t="s">
        <v>335</v>
      </c>
      <c r="G245" s="201" t="s">
        <v>292</v>
      </c>
      <c r="H245" s="202">
        <v>0.92000000000000004</v>
      </c>
      <c r="I245" s="203"/>
      <c r="J245" s="204">
        <f>ROUND(I245*H245,2)</f>
        <v>0</v>
      </c>
      <c r="K245" s="200" t="s">
        <v>120</v>
      </c>
      <c r="L245" s="45"/>
      <c r="M245" s="205" t="s">
        <v>19</v>
      </c>
      <c r="N245" s="206" t="s">
        <v>44</v>
      </c>
      <c r="O245" s="85"/>
      <c r="P245" s="207">
        <f>O245*H245</f>
        <v>0</v>
      </c>
      <c r="Q245" s="207">
        <v>0.0017600000000000001</v>
      </c>
      <c r="R245" s="207">
        <f>Q245*H245</f>
        <v>0.0016192000000000001</v>
      </c>
      <c r="S245" s="207">
        <v>0</v>
      </c>
      <c r="T245" s="208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09" t="s">
        <v>121</v>
      </c>
      <c r="AT245" s="209" t="s">
        <v>116</v>
      </c>
      <c r="AU245" s="209" t="s">
        <v>122</v>
      </c>
      <c r="AY245" s="18" t="s">
        <v>114</v>
      </c>
      <c r="BE245" s="210">
        <f>IF(N245="základní",J245,0)</f>
        <v>0</v>
      </c>
      <c r="BF245" s="210">
        <f>IF(N245="snížená",J245,0)</f>
        <v>0</v>
      </c>
      <c r="BG245" s="210">
        <f>IF(N245="zákl. přenesená",J245,0)</f>
        <v>0</v>
      </c>
      <c r="BH245" s="210">
        <f>IF(N245="sníž. přenesená",J245,0)</f>
        <v>0</v>
      </c>
      <c r="BI245" s="210">
        <f>IF(N245="nulová",J245,0)</f>
        <v>0</v>
      </c>
      <c r="BJ245" s="18" t="s">
        <v>122</v>
      </c>
      <c r="BK245" s="210">
        <f>ROUND(I245*H245,2)</f>
        <v>0</v>
      </c>
      <c r="BL245" s="18" t="s">
        <v>121</v>
      </c>
      <c r="BM245" s="209" t="s">
        <v>336</v>
      </c>
    </row>
    <row r="246" s="2" customFormat="1">
      <c r="A246" s="39"/>
      <c r="B246" s="40"/>
      <c r="C246" s="41"/>
      <c r="D246" s="211" t="s">
        <v>124</v>
      </c>
      <c r="E246" s="41"/>
      <c r="F246" s="212" t="s">
        <v>337</v>
      </c>
      <c r="G246" s="41"/>
      <c r="H246" s="41"/>
      <c r="I246" s="213"/>
      <c r="J246" s="41"/>
      <c r="K246" s="41"/>
      <c r="L246" s="45"/>
      <c r="M246" s="214"/>
      <c r="N246" s="215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124</v>
      </c>
      <c r="AU246" s="18" t="s">
        <v>122</v>
      </c>
    </row>
    <row r="247" s="14" customFormat="1">
      <c r="A247" s="14"/>
      <c r="B247" s="227"/>
      <c r="C247" s="228"/>
      <c r="D247" s="218" t="s">
        <v>126</v>
      </c>
      <c r="E247" s="229" t="s">
        <v>19</v>
      </c>
      <c r="F247" s="230" t="s">
        <v>338</v>
      </c>
      <c r="G247" s="228"/>
      <c r="H247" s="231">
        <v>0.92000000000000004</v>
      </c>
      <c r="I247" s="232"/>
      <c r="J247" s="228"/>
      <c r="K247" s="228"/>
      <c r="L247" s="233"/>
      <c r="M247" s="234"/>
      <c r="N247" s="235"/>
      <c r="O247" s="235"/>
      <c r="P247" s="235"/>
      <c r="Q247" s="235"/>
      <c r="R247" s="235"/>
      <c r="S247" s="235"/>
      <c r="T247" s="23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37" t="s">
        <v>126</v>
      </c>
      <c r="AU247" s="237" t="s">
        <v>122</v>
      </c>
      <c r="AV247" s="14" t="s">
        <v>122</v>
      </c>
      <c r="AW247" s="14" t="s">
        <v>33</v>
      </c>
      <c r="AX247" s="14" t="s">
        <v>77</v>
      </c>
      <c r="AY247" s="237" t="s">
        <v>114</v>
      </c>
    </row>
    <row r="248" s="2" customFormat="1" ht="16.5" customHeight="1">
      <c r="A248" s="39"/>
      <c r="B248" s="40"/>
      <c r="C248" s="249" t="s">
        <v>339</v>
      </c>
      <c r="D248" s="249" t="s">
        <v>182</v>
      </c>
      <c r="E248" s="250" t="s">
        <v>340</v>
      </c>
      <c r="F248" s="251" t="s">
        <v>341</v>
      </c>
      <c r="G248" s="252" t="s">
        <v>171</v>
      </c>
      <c r="H248" s="253">
        <v>0.10100000000000001</v>
      </c>
      <c r="I248" s="254"/>
      <c r="J248" s="255">
        <f>ROUND(I248*H248,2)</f>
        <v>0</v>
      </c>
      <c r="K248" s="251" t="s">
        <v>120</v>
      </c>
      <c r="L248" s="256"/>
      <c r="M248" s="257" t="s">
        <v>19</v>
      </c>
      <c r="N248" s="258" t="s">
        <v>44</v>
      </c>
      <c r="O248" s="85"/>
      <c r="P248" s="207">
        <f>O248*H248</f>
        <v>0</v>
      </c>
      <c r="Q248" s="207">
        <v>0.0047999999999999996</v>
      </c>
      <c r="R248" s="207">
        <f>Q248*H248</f>
        <v>0.00048479999999999997</v>
      </c>
      <c r="S248" s="207">
        <v>0</v>
      </c>
      <c r="T248" s="208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09" t="s">
        <v>161</v>
      </c>
      <c r="AT248" s="209" t="s">
        <v>182</v>
      </c>
      <c r="AU248" s="209" t="s">
        <v>122</v>
      </c>
      <c r="AY248" s="18" t="s">
        <v>114</v>
      </c>
      <c r="BE248" s="210">
        <f>IF(N248="základní",J248,0)</f>
        <v>0</v>
      </c>
      <c r="BF248" s="210">
        <f>IF(N248="snížená",J248,0)</f>
        <v>0</v>
      </c>
      <c r="BG248" s="210">
        <f>IF(N248="zákl. přenesená",J248,0)</f>
        <v>0</v>
      </c>
      <c r="BH248" s="210">
        <f>IF(N248="sníž. přenesená",J248,0)</f>
        <v>0</v>
      </c>
      <c r="BI248" s="210">
        <f>IF(N248="nulová",J248,0)</f>
        <v>0</v>
      </c>
      <c r="BJ248" s="18" t="s">
        <v>122</v>
      </c>
      <c r="BK248" s="210">
        <f>ROUND(I248*H248,2)</f>
        <v>0</v>
      </c>
      <c r="BL248" s="18" t="s">
        <v>121</v>
      </c>
      <c r="BM248" s="209" t="s">
        <v>342</v>
      </c>
    </row>
    <row r="249" s="14" customFormat="1">
      <c r="A249" s="14"/>
      <c r="B249" s="227"/>
      <c r="C249" s="228"/>
      <c r="D249" s="218" t="s">
        <v>126</v>
      </c>
      <c r="E249" s="229" t="s">
        <v>19</v>
      </c>
      <c r="F249" s="230" t="s">
        <v>343</v>
      </c>
      <c r="G249" s="228"/>
      <c r="H249" s="231">
        <v>0.091999999999999998</v>
      </c>
      <c r="I249" s="232"/>
      <c r="J249" s="228"/>
      <c r="K249" s="228"/>
      <c r="L249" s="233"/>
      <c r="M249" s="234"/>
      <c r="N249" s="235"/>
      <c r="O249" s="235"/>
      <c r="P249" s="235"/>
      <c r="Q249" s="235"/>
      <c r="R249" s="235"/>
      <c r="S249" s="235"/>
      <c r="T249" s="23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37" t="s">
        <v>126</v>
      </c>
      <c r="AU249" s="237" t="s">
        <v>122</v>
      </c>
      <c r="AV249" s="14" t="s">
        <v>122</v>
      </c>
      <c r="AW249" s="14" t="s">
        <v>33</v>
      </c>
      <c r="AX249" s="14" t="s">
        <v>77</v>
      </c>
      <c r="AY249" s="237" t="s">
        <v>114</v>
      </c>
    </row>
    <row r="250" s="14" customFormat="1">
      <c r="A250" s="14"/>
      <c r="B250" s="227"/>
      <c r="C250" s="228"/>
      <c r="D250" s="218" t="s">
        <v>126</v>
      </c>
      <c r="E250" s="228"/>
      <c r="F250" s="230" t="s">
        <v>344</v>
      </c>
      <c r="G250" s="228"/>
      <c r="H250" s="231">
        <v>0.10100000000000001</v>
      </c>
      <c r="I250" s="232"/>
      <c r="J250" s="228"/>
      <c r="K250" s="228"/>
      <c r="L250" s="233"/>
      <c r="M250" s="234"/>
      <c r="N250" s="235"/>
      <c r="O250" s="235"/>
      <c r="P250" s="235"/>
      <c r="Q250" s="235"/>
      <c r="R250" s="235"/>
      <c r="S250" s="235"/>
      <c r="T250" s="23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37" t="s">
        <v>126</v>
      </c>
      <c r="AU250" s="237" t="s">
        <v>122</v>
      </c>
      <c r="AV250" s="14" t="s">
        <v>122</v>
      </c>
      <c r="AW250" s="14" t="s">
        <v>4</v>
      </c>
      <c r="AX250" s="14" t="s">
        <v>77</v>
      </c>
      <c r="AY250" s="237" t="s">
        <v>114</v>
      </c>
    </row>
    <row r="251" s="2" customFormat="1" ht="37.8" customHeight="1">
      <c r="A251" s="39"/>
      <c r="B251" s="40"/>
      <c r="C251" s="198" t="s">
        <v>345</v>
      </c>
      <c r="D251" s="198" t="s">
        <v>116</v>
      </c>
      <c r="E251" s="199" t="s">
        <v>346</v>
      </c>
      <c r="F251" s="200" t="s">
        <v>347</v>
      </c>
      <c r="G251" s="201" t="s">
        <v>292</v>
      </c>
      <c r="H251" s="202">
        <v>1.8</v>
      </c>
      <c r="I251" s="203"/>
      <c r="J251" s="204">
        <f>ROUND(I251*H251,2)</f>
        <v>0</v>
      </c>
      <c r="K251" s="200" t="s">
        <v>120</v>
      </c>
      <c r="L251" s="45"/>
      <c r="M251" s="205" t="s">
        <v>19</v>
      </c>
      <c r="N251" s="206" t="s">
        <v>44</v>
      </c>
      <c r="O251" s="85"/>
      <c r="P251" s="207">
        <f>O251*H251</f>
        <v>0</v>
      </c>
      <c r="Q251" s="207">
        <v>0.0033899999999999998</v>
      </c>
      <c r="R251" s="207">
        <f>Q251*H251</f>
        <v>0.0061019999999999998</v>
      </c>
      <c r="S251" s="207">
        <v>0</v>
      </c>
      <c r="T251" s="208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09" t="s">
        <v>121</v>
      </c>
      <c r="AT251" s="209" t="s">
        <v>116</v>
      </c>
      <c r="AU251" s="209" t="s">
        <v>122</v>
      </c>
      <c r="AY251" s="18" t="s">
        <v>114</v>
      </c>
      <c r="BE251" s="210">
        <f>IF(N251="základní",J251,0)</f>
        <v>0</v>
      </c>
      <c r="BF251" s="210">
        <f>IF(N251="snížená",J251,0)</f>
        <v>0</v>
      </c>
      <c r="BG251" s="210">
        <f>IF(N251="zákl. přenesená",J251,0)</f>
        <v>0</v>
      </c>
      <c r="BH251" s="210">
        <f>IF(N251="sníž. přenesená",J251,0)</f>
        <v>0</v>
      </c>
      <c r="BI251" s="210">
        <f>IF(N251="nulová",J251,0)</f>
        <v>0</v>
      </c>
      <c r="BJ251" s="18" t="s">
        <v>122</v>
      </c>
      <c r="BK251" s="210">
        <f>ROUND(I251*H251,2)</f>
        <v>0</v>
      </c>
      <c r="BL251" s="18" t="s">
        <v>121</v>
      </c>
      <c r="BM251" s="209" t="s">
        <v>348</v>
      </c>
    </row>
    <row r="252" s="2" customFormat="1">
      <c r="A252" s="39"/>
      <c r="B252" s="40"/>
      <c r="C252" s="41"/>
      <c r="D252" s="211" t="s">
        <v>124</v>
      </c>
      <c r="E252" s="41"/>
      <c r="F252" s="212" t="s">
        <v>349</v>
      </c>
      <c r="G252" s="41"/>
      <c r="H252" s="41"/>
      <c r="I252" s="213"/>
      <c r="J252" s="41"/>
      <c r="K252" s="41"/>
      <c r="L252" s="45"/>
      <c r="M252" s="214"/>
      <c r="N252" s="215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124</v>
      </c>
      <c r="AU252" s="18" t="s">
        <v>122</v>
      </c>
    </row>
    <row r="253" s="2" customFormat="1" ht="16.5" customHeight="1">
      <c r="A253" s="39"/>
      <c r="B253" s="40"/>
      <c r="C253" s="249" t="s">
        <v>350</v>
      </c>
      <c r="D253" s="249" t="s">
        <v>182</v>
      </c>
      <c r="E253" s="250" t="s">
        <v>340</v>
      </c>
      <c r="F253" s="251" t="s">
        <v>341</v>
      </c>
      <c r="G253" s="252" t="s">
        <v>171</v>
      </c>
      <c r="H253" s="253">
        <v>0.19800000000000001</v>
      </c>
      <c r="I253" s="254"/>
      <c r="J253" s="255">
        <f>ROUND(I253*H253,2)</f>
        <v>0</v>
      </c>
      <c r="K253" s="251" t="s">
        <v>120</v>
      </c>
      <c r="L253" s="256"/>
      <c r="M253" s="257" t="s">
        <v>19</v>
      </c>
      <c r="N253" s="258" t="s">
        <v>44</v>
      </c>
      <c r="O253" s="85"/>
      <c r="P253" s="207">
        <f>O253*H253</f>
        <v>0</v>
      </c>
      <c r="Q253" s="207">
        <v>0.0047999999999999996</v>
      </c>
      <c r="R253" s="207">
        <f>Q253*H253</f>
        <v>0.00095040000000000001</v>
      </c>
      <c r="S253" s="207">
        <v>0</v>
      </c>
      <c r="T253" s="208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09" t="s">
        <v>161</v>
      </c>
      <c r="AT253" s="209" t="s">
        <v>182</v>
      </c>
      <c r="AU253" s="209" t="s">
        <v>122</v>
      </c>
      <c r="AY253" s="18" t="s">
        <v>114</v>
      </c>
      <c r="BE253" s="210">
        <f>IF(N253="základní",J253,0)</f>
        <v>0</v>
      </c>
      <c r="BF253" s="210">
        <f>IF(N253="snížená",J253,0)</f>
        <v>0</v>
      </c>
      <c r="BG253" s="210">
        <f>IF(N253="zákl. přenesená",J253,0)</f>
        <v>0</v>
      </c>
      <c r="BH253" s="210">
        <f>IF(N253="sníž. přenesená",J253,0)</f>
        <v>0</v>
      </c>
      <c r="BI253" s="210">
        <f>IF(N253="nulová",J253,0)</f>
        <v>0</v>
      </c>
      <c r="BJ253" s="18" t="s">
        <v>122</v>
      </c>
      <c r="BK253" s="210">
        <f>ROUND(I253*H253,2)</f>
        <v>0</v>
      </c>
      <c r="BL253" s="18" t="s">
        <v>121</v>
      </c>
      <c r="BM253" s="209" t="s">
        <v>351</v>
      </c>
    </row>
    <row r="254" s="14" customFormat="1">
      <c r="A254" s="14"/>
      <c r="B254" s="227"/>
      <c r="C254" s="228"/>
      <c r="D254" s="218" t="s">
        <v>126</v>
      </c>
      <c r="E254" s="229" t="s">
        <v>19</v>
      </c>
      <c r="F254" s="230" t="s">
        <v>352</v>
      </c>
      <c r="G254" s="228"/>
      <c r="H254" s="231">
        <v>0.17999999999999999</v>
      </c>
      <c r="I254" s="232"/>
      <c r="J254" s="228"/>
      <c r="K254" s="228"/>
      <c r="L254" s="233"/>
      <c r="M254" s="234"/>
      <c r="N254" s="235"/>
      <c r="O254" s="235"/>
      <c r="P254" s="235"/>
      <c r="Q254" s="235"/>
      <c r="R254" s="235"/>
      <c r="S254" s="235"/>
      <c r="T254" s="23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37" t="s">
        <v>126</v>
      </c>
      <c r="AU254" s="237" t="s">
        <v>122</v>
      </c>
      <c r="AV254" s="14" t="s">
        <v>122</v>
      </c>
      <c r="AW254" s="14" t="s">
        <v>33</v>
      </c>
      <c r="AX254" s="14" t="s">
        <v>77</v>
      </c>
      <c r="AY254" s="237" t="s">
        <v>114</v>
      </c>
    </row>
    <row r="255" s="14" customFormat="1">
      <c r="A255" s="14"/>
      <c r="B255" s="227"/>
      <c r="C255" s="228"/>
      <c r="D255" s="218" t="s">
        <v>126</v>
      </c>
      <c r="E255" s="228"/>
      <c r="F255" s="230" t="s">
        <v>353</v>
      </c>
      <c r="G255" s="228"/>
      <c r="H255" s="231">
        <v>0.19800000000000001</v>
      </c>
      <c r="I255" s="232"/>
      <c r="J255" s="228"/>
      <c r="K255" s="228"/>
      <c r="L255" s="233"/>
      <c r="M255" s="234"/>
      <c r="N255" s="235"/>
      <c r="O255" s="235"/>
      <c r="P255" s="235"/>
      <c r="Q255" s="235"/>
      <c r="R255" s="235"/>
      <c r="S255" s="235"/>
      <c r="T255" s="23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37" t="s">
        <v>126</v>
      </c>
      <c r="AU255" s="237" t="s">
        <v>122</v>
      </c>
      <c r="AV255" s="14" t="s">
        <v>122</v>
      </c>
      <c r="AW255" s="14" t="s">
        <v>4</v>
      </c>
      <c r="AX255" s="14" t="s">
        <v>77</v>
      </c>
      <c r="AY255" s="237" t="s">
        <v>114</v>
      </c>
    </row>
    <row r="256" s="2" customFormat="1" ht="24.15" customHeight="1">
      <c r="A256" s="39"/>
      <c r="B256" s="40"/>
      <c r="C256" s="198" t="s">
        <v>354</v>
      </c>
      <c r="D256" s="198" t="s">
        <v>116</v>
      </c>
      <c r="E256" s="199" t="s">
        <v>355</v>
      </c>
      <c r="F256" s="200" t="s">
        <v>356</v>
      </c>
      <c r="G256" s="201" t="s">
        <v>171</v>
      </c>
      <c r="H256" s="202">
        <v>5.6840000000000002</v>
      </c>
      <c r="I256" s="203"/>
      <c r="J256" s="204">
        <f>ROUND(I256*H256,2)</f>
        <v>0</v>
      </c>
      <c r="K256" s="200" t="s">
        <v>120</v>
      </c>
      <c r="L256" s="45"/>
      <c r="M256" s="205" t="s">
        <v>19</v>
      </c>
      <c r="N256" s="206" t="s">
        <v>44</v>
      </c>
      <c r="O256" s="85"/>
      <c r="P256" s="207">
        <f>O256*H256</f>
        <v>0</v>
      </c>
      <c r="Q256" s="207">
        <v>0.0043800000000000002</v>
      </c>
      <c r="R256" s="207">
        <f>Q256*H256</f>
        <v>0.024895920000000002</v>
      </c>
      <c r="S256" s="207">
        <v>0</v>
      </c>
      <c r="T256" s="208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09" t="s">
        <v>121</v>
      </c>
      <c r="AT256" s="209" t="s">
        <v>116</v>
      </c>
      <c r="AU256" s="209" t="s">
        <v>122</v>
      </c>
      <c r="AY256" s="18" t="s">
        <v>114</v>
      </c>
      <c r="BE256" s="210">
        <f>IF(N256="základní",J256,0)</f>
        <v>0</v>
      </c>
      <c r="BF256" s="210">
        <f>IF(N256="snížená",J256,0)</f>
        <v>0</v>
      </c>
      <c r="BG256" s="210">
        <f>IF(N256="zákl. přenesená",J256,0)</f>
        <v>0</v>
      </c>
      <c r="BH256" s="210">
        <f>IF(N256="sníž. přenesená",J256,0)</f>
        <v>0</v>
      </c>
      <c r="BI256" s="210">
        <f>IF(N256="nulová",J256,0)</f>
        <v>0</v>
      </c>
      <c r="BJ256" s="18" t="s">
        <v>122</v>
      </c>
      <c r="BK256" s="210">
        <f>ROUND(I256*H256,2)</f>
        <v>0</v>
      </c>
      <c r="BL256" s="18" t="s">
        <v>121</v>
      </c>
      <c r="BM256" s="209" t="s">
        <v>357</v>
      </c>
    </row>
    <row r="257" s="2" customFormat="1">
      <c r="A257" s="39"/>
      <c r="B257" s="40"/>
      <c r="C257" s="41"/>
      <c r="D257" s="211" t="s">
        <v>124</v>
      </c>
      <c r="E257" s="41"/>
      <c r="F257" s="212" t="s">
        <v>358</v>
      </c>
      <c r="G257" s="41"/>
      <c r="H257" s="41"/>
      <c r="I257" s="213"/>
      <c r="J257" s="41"/>
      <c r="K257" s="41"/>
      <c r="L257" s="45"/>
      <c r="M257" s="214"/>
      <c r="N257" s="215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124</v>
      </c>
      <c r="AU257" s="18" t="s">
        <v>122</v>
      </c>
    </row>
    <row r="258" s="13" customFormat="1">
      <c r="A258" s="13"/>
      <c r="B258" s="216"/>
      <c r="C258" s="217"/>
      <c r="D258" s="218" t="s">
        <v>126</v>
      </c>
      <c r="E258" s="219" t="s">
        <v>19</v>
      </c>
      <c r="F258" s="220" t="s">
        <v>229</v>
      </c>
      <c r="G258" s="217"/>
      <c r="H258" s="219" t="s">
        <v>19</v>
      </c>
      <c r="I258" s="221"/>
      <c r="J258" s="217"/>
      <c r="K258" s="217"/>
      <c r="L258" s="222"/>
      <c r="M258" s="223"/>
      <c r="N258" s="224"/>
      <c r="O258" s="224"/>
      <c r="P258" s="224"/>
      <c r="Q258" s="224"/>
      <c r="R258" s="224"/>
      <c r="S258" s="224"/>
      <c r="T258" s="22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26" t="s">
        <v>126</v>
      </c>
      <c r="AU258" s="226" t="s">
        <v>122</v>
      </c>
      <c r="AV258" s="13" t="s">
        <v>77</v>
      </c>
      <c r="AW258" s="13" t="s">
        <v>33</v>
      </c>
      <c r="AX258" s="13" t="s">
        <v>72</v>
      </c>
      <c r="AY258" s="226" t="s">
        <v>114</v>
      </c>
    </row>
    <row r="259" s="14" customFormat="1">
      <c r="A259" s="14"/>
      <c r="B259" s="227"/>
      <c r="C259" s="228"/>
      <c r="D259" s="218" t="s">
        <v>126</v>
      </c>
      <c r="E259" s="229" t="s">
        <v>19</v>
      </c>
      <c r="F259" s="230" t="s">
        <v>359</v>
      </c>
      <c r="G259" s="228"/>
      <c r="H259" s="231">
        <v>3.258</v>
      </c>
      <c r="I259" s="232"/>
      <c r="J259" s="228"/>
      <c r="K259" s="228"/>
      <c r="L259" s="233"/>
      <c r="M259" s="234"/>
      <c r="N259" s="235"/>
      <c r="O259" s="235"/>
      <c r="P259" s="235"/>
      <c r="Q259" s="235"/>
      <c r="R259" s="235"/>
      <c r="S259" s="235"/>
      <c r="T259" s="23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37" t="s">
        <v>126</v>
      </c>
      <c r="AU259" s="237" t="s">
        <v>122</v>
      </c>
      <c r="AV259" s="14" t="s">
        <v>122</v>
      </c>
      <c r="AW259" s="14" t="s">
        <v>33</v>
      </c>
      <c r="AX259" s="14" t="s">
        <v>72</v>
      </c>
      <c r="AY259" s="237" t="s">
        <v>114</v>
      </c>
    </row>
    <row r="260" s="13" customFormat="1">
      <c r="A260" s="13"/>
      <c r="B260" s="216"/>
      <c r="C260" s="217"/>
      <c r="D260" s="218" t="s">
        <v>126</v>
      </c>
      <c r="E260" s="219" t="s">
        <v>19</v>
      </c>
      <c r="F260" s="220" t="s">
        <v>360</v>
      </c>
      <c r="G260" s="217"/>
      <c r="H260" s="219" t="s">
        <v>19</v>
      </c>
      <c r="I260" s="221"/>
      <c r="J260" s="217"/>
      <c r="K260" s="217"/>
      <c r="L260" s="222"/>
      <c r="M260" s="223"/>
      <c r="N260" s="224"/>
      <c r="O260" s="224"/>
      <c r="P260" s="224"/>
      <c r="Q260" s="224"/>
      <c r="R260" s="224"/>
      <c r="S260" s="224"/>
      <c r="T260" s="22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26" t="s">
        <v>126</v>
      </c>
      <c r="AU260" s="226" t="s">
        <v>122</v>
      </c>
      <c r="AV260" s="13" t="s">
        <v>77</v>
      </c>
      <c r="AW260" s="13" t="s">
        <v>33</v>
      </c>
      <c r="AX260" s="13" t="s">
        <v>72</v>
      </c>
      <c r="AY260" s="226" t="s">
        <v>114</v>
      </c>
    </row>
    <row r="261" s="14" customFormat="1">
      <c r="A261" s="14"/>
      <c r="B261" s="227"/>
      <c r="C261" s="228"/>
      <c r="D261" s="218" t="s">
        <v>126</v>
      </c>
      <c r="E261" s="229" t="s">
        <v>19</v>
      </c>
      <c r="F261" s="230" t="s">
        <v>361</v>
      </c>
      <c r="G261" s="228"/>
      <c r="H261" s="231">
        <v>2.246</v>
      </c>
      <c r="I261" s="232"/>
      <c r="J261" s="228"/>
      <c r="K261" s="228"/>
      <c r="L261" s="233"/>
      <c r="M261" s="234"/>
      <c r="N261" s="235"/>
      <c r="O261" s="235"/>
      <c r="P261" s="235"/>
      <c r="Q261" s="235"/>
      <c r="R261" s="235"/>
      <c r="S261" s="235"/>
      <c r="T261" s="23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37" t="s">
        <v>126</v>
      </c>
      <c r="AU261" s="237" t="s">
        <v>122</v>
      </c>
      <c r="AV261" s="14" t="s">
        <v>122</v>
      </c>
      <c r="AW261" s="14" t="s">
        <v>33</v>
      </c>
      <c r="AX261" s="14" t="s">
        <v>72</v>
      </c>
      <c r="AY261" s="237" t="s">
        <v>114</v>
      </c>
    </row>
    <row r="262" s="14" customFormat="1">
      <c r="A262" s="14"/>
      <c r="B262" s="227"/>
      <c r="C262" s="228"/>
      <c r="D262" s="218" t="s">
        <v>126</v>
      </c>
      <c r="E262" s="229" t="s">
        <v>19</v>
      </c>
      <c r="F262" s="230" t="s">
        <v>362</v>
      </c>
      <c r="G262" s="228"/>
      <c r="H262" s="231">
        <v>0.17999999999999999</v>
      </c>
      <c r="I262" s="232"/>
      <c r="J262" s="228"/>
      <c r="K262" s="228"/>
      <c r="L262" s="233"/>
      <c r="M262" s="234"/>
      <c r="N262" s="235"/>
      <c r="O262" s="235"/>
      <c r="P262" s="235"/>
      <c r="Q262" s="235"/>
      <c r="R262" s="235"/>
      <c r="S262" s="235"/>
      <c r="T262" s="23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37" t="s">
        <v>126</v>
      </c>
      <c r="AU262" s="237" t="s">
        <v>122</v>
      </c>
      <c r="AV262" s="14" t="s">
        <v>122</v>
      </c>
      <c r="AW262" s="14" t="s">
        <v>33</v>
      </c>
      <c r="AX262" s="14" t="s">
        <v>72</v>
      </c>
      <c r="AY262" s="237" t="s">
        <v>114</v>
      </c>
    </row>
    <row r="263" s="15" customFormat="1">
      <c r="A263" s="15"/>
      <c r="B263" s="238"/>
      <c r="C263" s="239"/>
      <c r="D263" s="218" t="s">
        <v>126</v>
      </c>
      <c r="E263" s="240" t="s">
        <v>19</v>
      </c>
      <c r="F263" s="241" t="s">
        <v>131</v>
      </c>
      <c r="G263" s="239"/>
      <c r="H263" s="242">
        <v>5.6839999999999993</v>
      </c>
      <c r="I263" s="243"/>
      <c r="J263" s="239"/>
      <c r="K263" s="239"/>
      <c r="L263" s="244"/>
      <c r="M263" s="245"/>
      <c r="N263" s="246"/>
      <c r="O263" s="246"/>
      <c r="P263" s="246"/>
      <c r="Q263" s="246"/>
      <c r="R263" s="246"/>
      <c r="S263" s="246"/>
      <c r="T263" s="247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48" t="s">
        <v>126</v>
      </c>
      <c r="AU263" s="248" t="s">
        <v>122</v>
      </c>
      <c r="AV263" s="15" t="s">
        <v>121</v>
      </c>
      <c r="AW263" s="15" t="s">
        <v>33</v>
      </c>
      <c r="AX263" s="15" t="s">
        <v>77</v>
      </c>
      <c r="AY263" s="248" t="s">
        <v>114</v>
      </c>
    </row>
    <row r="264" s="2" customFormat="1" ht="16.5" customHeight="1">
      <c r="A264" s="39"/>
      <c r="B264" s="40"/>
      <c r="C264" s="198" t="s">
        <v>363</v>
      </c>
      <c r="D264" s="198" t="s">
        <v>116</v>
      </c>
      <c r="E264" s="199" t="s">
        <v>364</v>
      </c>
      <c r="F264" s="200" t="s">
        <v>365</v>
      </c>
      <c r="G264" s="201" t="s">
        <v>292</v>
      </c>
      <c r="H264" s="202">
        <v>23.399999999999999</v>
      </c>
      <c r="I264" s="203"/>
      <c r="J264" s="204">
        <f>ROUND(I264*H264,2)</f>
        <v>0</v>
      </c>
      <c r="K264" s="200" t="s">
        <v>120</v>
      </c>
      <c r="L264" s="45"/>
      <c r="M264" s="205" t="s">
        <v>19</v>
      </c>
      <c r="N264" s="206" t="s">
        <v>44</v>
      </c>
      <c r="O264" s="85"/>
      <c r="P264" s="207">
        <f>O264*H264</f>
        <v>0</v>
      </c>
      <c r="Q264" s="207">
        <v>3.0000000000000001E-05</v>
      </c>
      <c r="R264" s="207">
        <f>Q264*H264</f>
        <v>0.00070199999999999993</v>
      </c>
      <c r="S264" s="207">
        <v>0</v>
      </c>
      <c r="T264" s="208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09" t="s">
        <v>121</v>
      </c>
      <c r="AT264" s="209" t="s">
        <v>116</v>
      </c>
      <c r="AU264" s="209" t="s">
        <v>122</v>
      </c>
      <c r="AY264" s="18" t="s">
        <v>114</v>
      </c>
      <c r="BE264" s="210">
        <f>IF(N264="základní",J264,0)</f>
        <v>0</v>
      </c>
      <c r="BF264" s="210">
        <f>IF(N264="snížená",J264,0)</f>
        <v>0</v>
      </c>
      <c r="BG264" s="210">
        <f>IF(N264="zákl. přenesená",J264,0)</f>
        <v>0</v>
      </c>
      <c r="BH264" s="210">
        <f>IF(N264="sníž. přenesená",J264,0)</f>
        <v>0</v>
      </c>
      <c r="BI264" s="210">
        <f>IF(N264="nulová",J264,0)</f>
        <v>0</v>
      </c>
      <c r="BJ264" s="18" t="s">
        <v>122</v>
      </c>
      <c r="BK264" s="210">
        <f>ROUND(I264*H264,2)</f>
        <v>0</v>
      </c>
      <c r="BL264" s="18" t="s">
        <v>121</v>
      </c>
      <c r="BM264" s="209" t="s">
        <v>366</v>
      </c>
    </row>
    <row r="265" s="2" customFormat="1">
      <c r="A265" s="39"/>
      <c r="B265" s="40"/>
      <c r="C265" s="41"/>
      <c r="D265" s="211" t="s">
        <v>124</v>
      </c>
      <c r="E265" s="41"/>
      <c r="F265" s="212" t="s">
        <v>367</v>
      </c>
      <c r="G265" s="41"/>
      <c r="H265" s="41"/>
      <c r="I265" s="213"/>
      <c r="J265" s="41"/>
      <c r="K265" s="41"/>
      <c r="L265" s="45"/>
      <c r="M265" s="214"/>
      <c r="N265" s="215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124</v>
      </c>
      <c r="AU265" s="18" t="s">
        <v>122</v>
      </c>
    </row>
    <row r="266" s="14" customFormat="1">
      <c r="A266" s="14"/>
      <c r="B266" s="227"/>
      <c r="C266" s="228"/>
      <c r="D266" s="218" t="s">
        <v>126</v>
      </c>
      <c r="E266" s="229" t="s">
        <v>19</v>
      </c>
      <c r="F266" s="230" t="s">
        <v>368</v>
      </c>
      <c r="G266" s="228"/>
      <c r="H266" s="231">
        <v>23.399999999999999</v>
      </c>
      <c r="I266" s="232"/>
      <c r="J266" s="228"/>
      <c r="K266" s="228"/>
      <c r="L266" s="233"/>
      <c r="M266" s="234"/>
      <c r="N266" s="235"/>
      <c r="O266" s="235"/>
      <c r="P266" s="235"/>
      <c r="Q266" s="235"/>
      <c r="R266" s="235"/>
      <c r="S266" s="235"/>
      <c r="T266" s="23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37" t="s">
        <v>126</v>
      </c>
      <c r="AU266" s="237" t="s">
        <v>122</v>
      </c>
      <c r="AV266" s="14" t="s">
        <v>122</v>
      </c>
      <c r="AW266" s="14" t="s">
        <v>33</v>
      </c>
      <c r="AX266" s="14" t="s">
        <v>77</v>
      </c>
      <c r="AY266" s="237" t="s">
        <v>114</v>
      </c>
    </row>
    <row r="267" s="2" customFormat="1" ht="16.5" customHeight="1">
      <c r="A267" s="39"/>
      <c r="B267" s="40"/>
      <c r="C267" s="249" t="s">
        <v>369</v>
      </c>
      <c r="D267" s="249" t="s">
        <v>182</v>
      </c>
      <c r="E267" s="250" t="s">
        <v>370</v>
      </c>
      <c r="F267" s="251" t="s">
        <v>371</v>
      </c>
      <c r="G267" s="252" t="s">
        <v>292</v>
      </c>
      <c r="H267" s="253">
        <v>24.57</v>
      </c>
      <c r="I267" s="254"/>
      <c r="J267" s="255">
        <f>ROUND(I267*H267,2)</f>
        <v>0</v>
      </c>
      <c r="K267" s="251" t="s">
        <v>120</v>
      </c>
      <c r="L267" s="256"/>
      <c r="M267" s="257" t="s">
        <v>19</v>
      </c>
      <c r="N267" s="258" t="s">
        <v>44</v>
      </c>
      <c r="O267" s="85"/>
      <c r="P267" s="207">
        <f>O267*H267</f>
        <v>0</v>
      </c>
      <c r="Q267" s="207">
        <v>0.00051999999999999995</v>
      </c>
      <c r="R267" s="207">
        <f>Q267*H267</f>
        <v>0.012776399999999999</v>
      </c>
      <c r="S267" s="207">
        <v>0</v>
      </c>
      <c r="T267" s="208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09" t="s">
        <v>161</v>
      </c>
      <c r="AT267" s="209" t="s">
        <v>182</v>
      </c>
      <c r="AU267" s="209" t="s">
        <v>122</v>
      </c>
      <c r="AY267" s="18" t="s">
        <v>114</v>
      </c>
      <c r="BE267" s="210">
        <f>IF(N267="základní",J267,0)</f>
        <v>0</v>
      </c>
      <c r="BF267" s="210">
        <f>IF(N267="snížená",J267,0)</f>
        <v>0</v>
      </c>
      <c r="BG267" s="210">
        <f>IF(N267="zákl. přenesená",J267,0)</f>
        <v>0</v>
      </c>
      <c r="BH267" s="210">
        <f>IF(N267="sníž. přenesená",J267,0)</f>
        <v>0</v>
      </c>
      <c r="BI267" s="210">
        <f>IF(N267="nulová",J267,0)</f>
        <v>0</v>
      </c>
      <c r="BJ267" s="18" t="s">
        <v>122</v>
      </c>
      <c r="BK267" s="210">
        <f>ROUND(I267*H267,2)</f>
        <v>0</v>
      </c>
      <c r="BL267" s="18" t="s">
        <v>121</v>
      </c>
      <c r="BM267" s="209" t="s">
        <v>372</v>
      </c>
    </row>
    <row r="268" s="14" customFormat="1">
      <c r="A268" s="14"/>
      <c r="B268" s="227"/>
      <c r="C268" s="228"/>
      <c r="D268" s="218" t="s">
        <v>126</v>
      </c>
      <c r="E268" s="228"/>
      <c r="F268" s="230" t="s">
        <v>373</v>
      </c>
      <c r="G268" s="228"/>
      <c r="H268" s="231">
        <v>24.57</v>
      </c>
      <c r="I268" s="232"/>
      <c r="J268" s="228"/>
      <c r="K268" s="228"/>
      <c r="L268" s="233"/>
      <c r="M268" s="234"/>
      <c r="N268" s="235"/>
      <c r="O268" s="235"/>
      <c r="P268" s="235"/>
      <c r="Q268" s="235"/>
      <c r="R268" s="235"/>
      <c r="S268" s="235"/>
      <c r="T268" s="23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37" t="s">
        <v>126</v>
      </c>
      <c r="AU268" s="237" t="s">
        <v>122</v>
      </c>
      <c r="AV268" s="14" t="s">
        <v>122</v>
      </c>
      <c r="AW268" s="14" t="s">
        <v>4</v>
      </c>
      <c r="AX268" s="14" t="s">
        <v>77</v>
      </c>
      <c r="AY268" s="237" t="s">
        <v>114</v>
      </c>
    </row>
    <row r="269" s="2" customFormat="1" ht="24.15" customHeight="1">
      <c r="A269" s="39"/>
      <c r="B269" s="40"/>
      <c r="C269" s="198" t="s">
        <v>374</v>
      </c>
      <c r="D269" s="198" t="s">
        <v>116</v>
      </c>
      <c r="E269" s="199" t="s">
        <v>375</v>
      </c>
      <c r="F269" s="200" t="s">
        <v>376</v>
      </c>
      <c r="G269" s="201" t="s">
        <v>292</v>
      </c>
      <c r="H269" s="202">
        <v>69.510000000000005</v>
      </c>
      <c r="I269" s="203"/>
      <c r="J269" s="204">
        <f>ROUND(I269*H269,2)</f>
        <v>0</v>
      </c>
      <c r="K269" s="200" t="s">
        <v>120</v>
      </c>
      <c r="L269" s="45"/>
      <c r="M269" s="205" t="s">
        <v>19</v>
      </c>
      <c r="N269" s="206" t="s">
        <v>44</v>
      </c>
      <c r="O269" s="85"/>
      <c r="P269" s="207">
        <f>O269*H269</f>
        <v>0</v>
      </c>
      <c r="Q269" s="207">
        <v>0</v>
      </c>
      <c r="R269" s="207">
        <f>Q269*H269</f>
        <v>0</v>
      </c>
      <c r="S269" s="207">
        <v>0</v>
      </c>
      <c r="T269" s="208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09" t="s">
        <v>121</v>
      </c>
      <c r="AT269" s="209" t="s">
        <v>116</v>
      </c>
      <c r="AU269" s="209" t="s">
        <v>122</v>
      </c>
      <c r="AY269" s="18" t="s">
        <v>114</v>
      </c>
      <c r="BE269" s="210">
        <f>IF(N269="základní",J269,0)</f>
        <v>0</v>
      </c>
      <c r="BF269" s="210">
        <f>IF(N269="snížená",J269,0)</f>
        <v>0</v>
      </c>
      <c r="BG269" s="210">
        <f>IF(N269="zákl. přenesená",J269,0)</f>
        <v>0</v>
      </c>
      <c r="BH269" s="210">
        <f>IF(N269="sníž. přenesená",J269,0)</f>
        <v>0</v>
      </c>
      <c r="BI269" s="210">
        <f>IF(N269="nulová",J269,0)</f>
        <v>0</v>
      </c>
      <c r="BJ269" s="18" t="s">
        <v>122</v>
      </c>
      <c r="BK269" s="210">
        <f>ROUND(I269*H269,2)</f>
        <v>0</v>
      </c>
      <c r="BL269" s="18" t="s">
        <v>121</v>
      </c>
      <c r="BM269" s="209" t="s">
        <v>377</v>
      </c>
    </row>
    <row r="270" s="2" customFormat="1">
      <c r="A270" s="39"/>
      <c r="B270" s="40"/>
      <c r="C270" s="41"/>
      <c r="D270" s="211" t="s">
        <v>124</v>
      </c>
      <c r="E270" s="41"/>
      <c r="F270" s="212" t="s">
        <v>378</v>
      </c>
      <c r="G270" s="41"/>
      <c r="H270" s="41"/>
      <c r="I270" s="213"/>
      <c r="J270" s="41"/>
      <c r="K270" s="41"/>
      <c r="L270" s="45"/>
      <c r="M270" s="214"/>
      <c r="N270" s="215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124</v>
      </c>
      <c r="AU270" s="18" t="s">
        <v>122</v>
      </c>
    </row>
    <row r="271" s="14" customFormat="1">
      <c r="A271" s="14"/>
      <c r="B271" s="227"/>
      <c r="C271" s="228"/>
      <c r="D271" s="218" t="s">
        <v>126</v>
      </c>
      <c r="E271" s="229" t="s">
        <v>19</v>
      </c>
      <c r="F271" s="230" t="s">
        <v>379</v>
      </c>
      <c r="G271" s="228"/>
      <c r="H271" s="231">
        <v>5.4000000000000004</v>
      </c>
      <c r="I271" s="232"/>
      <c r="J271" s="228"/>
      <c r="K271" s="228"/>
      <c r="L271" s="233"/>
      <c r="M271" s="234"/>
      <c r="N271" s="235"/>
      <c r="O271" s="235"/>
      <c r="P271" s="235"/>
      <c r="Q271" s="235"/>
      <c r="R271" s="235"/>
      <c r="S271" s="235"/>
      <c r="T271" s="23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37" t="s">
        <v>126</v>
      </c>
      <c r="AU271" s="237" t="s">
        <v>122</v>
      </c>
      <c r="AV271" s="14" t="s">
        <v>122</v>
      </c>
      <c r="AW271" s="14" t="s">
        <v>33</v>
      </c>
      <c r="AX271" s="14" t="s">
        <v>72</v>
      </c>
      <c r="AY271" s="237" t="s">
        <v>114</v>
      </c>
    </row>
    <row r="272" s="14" customFormat="1">
      <c r="A272" s="14"/>
      <c r="B272" s="227"/>
      <c r="C272" s="228"/>
      <c r="D272" s="218" t="s">
        <v>126</v>
      </c>
      <c r="E272" s="229" t="s">
        <v>19</v>
      </c>
      <c r="F272" s="230" t="s">
        <v>380</v>
      </c>
      <c r="G272" s="228"/>
      <c r="H272" s="231">
        <v>10.800000000000001</v>
      </c>
      <c r="I272" s="232"/>
      <c r="J272" s="228"/>
      <c r="K272" s="228"/>
      <c r="L272" s="233"/>
      <c r="M272" s="234"/>
      <c r="N272" s="235"/>
      <c r="O272" s="235"/>
      <c r="P272" s="235"/>
      <c r="Q272" s="235"/>
      <c r="R272" s="235"/>
      <c r="S272" s="235"/>
      <c r="T272" s="23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37" t="s">
        <v>126</v>
      </c>
      <c r="AU272" s="237" t="s">
        <v>122</v>
      </c>
      <c r="AV272" s="14" t="s">
        <v>122</v>
      </c>
      <c r="AW272" s="14" t="s">
        <v>33</v>
      </c>
      <c r="AX272" s="14" t="s">
        <v>72</v>
      </c>
      <c r="AY272" s="237" t="s">
        <v>114</v>
      </c>
    </row>
    <row r="273" s="14" customFormat="1">
      <c r="A273" s="14"/>
      <c r="B273" s="227"/>
      <c r="C273" s="228"/>
      <c r="D273" s="218" t="s">
        <v>126</v>
      </c>
      <c r="E273" s="229" t="s">
        <v>19</v>
      </c>
      <c r="F273" s="230" t="s">
        <v>296</v>
      </c>
      <c r="G273" s="228"/>
      <c r="H273" s="231">
        <v>11.4</v>
      </c>
      <c r="I273" s="232"/>
      <c r="J273" s="228"/>
      <c r="K273" s="228"/>
      <c r="L273" s="233"/>
      <c r="M273" s="234"/>
      <c r="N273" s="235"/>
      <c r="O273" s="235"/>
      <c r="P273" s="235"/>
      <c r="Q273" s="235"/>
      <c r="R273" s="235"/>
      <c r="S273" s="235"/>
      <c r="T273" s="23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37" t="s">
        <v>126</v>
      </c>
      <c r="AU273" s="237" t="s">
        <v>122</v>
      </c>
      <c r="AV273" s="14" t="s">
        <v>122</v>
      </c>
      <c r="AW273" s="14" t="s">
        <v>33</v>
      </c>
      <c r="AX273" s="14" t="s">
        <v>72</v>
      </c>
      <c r="AY273" s="237" t="s">
        <v>114</v>
      </c>
    </row>
    <row r="274" s="14" customFormat="1">
      <c r="A274" s="14"/>
      <c r="B274" s="227"/>
      <c r="C274" s="228"/>
      <c r="D274" s="218" t="s">
        <v>126</v>
      </c>
      <c r="E274" s="229" t="s">
        <v>19</v>
      </c>
      <c r="F274" s="230" t="s">
        <v>381</v>
      </c>
      <c r="G274" s="228"/>
      <c r="H274" s="231">
        <v>3</v>
      </c>
      <c r="I274" s="232"/>
      <c r="J274" s="228"/>
      <c r="K274" s="228"/>
      <c r="L274" s="233"/>
      <c r="M274" s="234"/>
      <c r="N274" s="235"/>
      <c r="O274" s="235"/>
      <c r="P274" s="235"/>
      <c r="Q274" s="235"/>
      <c r="R274" s="235"/>
      <c r="S274" s="235"/>
      <c r="T274" s="23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37" t="s">
        <v>126</v>
      </c>
      <c r="AU274" s="237" t="s">
        <v>122</v>
      </c>
      <c r="AV274" s="14" t="s">
        <v>122</v>
      </c>
      <c r="AW274" s="14" t="s">
        <v>33</v>
      </c>
      <c r="AX274" s="14" t="s">
        <v>72</v>
      </c>
      <c r="AY274" s="237" t="s">
        <v>114</v>
      </c>
    </row>
    <row r="275" s="14" customFormat="1">
      <c r="A275" s="14"/>
      <c r="B275" s="227"/>
      <c r="C275" s="228"/>
      <c r="D275" s="218" t="s">
        <v>126</v>
      </c>
      <c r="E275" s="229" t="s">
        <v>19</v>
      </c>
      <c r="F275" s="230" t="s">
        <v>382</v>
      </c>
      <c r="G275" s="228"/>
      <c r="H275" s="231">
        <v>4.7999999999999998</v>
      </c>
      <c r="I275" s="232"/>
      <c r="J275" s="228"/>
      <c r="K275" s="228"/>
      <c r="L275" s="233"/>
      <c r="M275" s="234"/>
      <c r="N275" s="235"/>
      <c r="O275" s="235"/>
      <c r="P275" s="235"/>
      <c r="Q275" s="235"/>
      <c r="R275" s="235"/>
      <c r="S275" s="235"/>
      <c r="T275" s="23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37" t="s">
        <v>126</v>
      </c>
      <c r="AU275" s="237" t="s">
        <v>122</v>
      </c>
      <c r="AV275" s="14" t="s">
        <v>122</v>
      </c>
      <c r="AW275" s="14" t="s">
        <v>33</v>
      </c>
      <c r="AX275" s="14" t="s">
        <v>72</v>
      </c>
      <c r="AY275" s="237" t="s">
        <v>114</v>
      </c>
    </row>
    <row r="276" s="14" customFormat="1">
      <c r="A276" s="14"/>
      <c r="B276" s="227"/>
      <c r="C276" s="228"/>
      <c r="D276" s="218" t="s">
        <v>126</v>
      </c>
      <c r="E276" s="229" t="s">
        <v>19</v>
      </c>
      <c r="F276" s="230" t="s">
        <v>383</v>
      </c>
      <c r="G276" s="228"/>
      <c r="H276" s="231">
        <v>1.6499999999999999</v>
      </c>
      <c r="I276" s="232"/>
      <c r="J276" s="228"/>
      <c r="K276" s="228"/>
      <c r="L276" s="233"/>
      <c r="M276" s="234"/>
      <c r="N276" s="235"/>
      <c r="O276" s="235"/>
      <c r="P276" s="235"/>
      <c r="Q276" s="235"/>
      <c r="R276" s="235"/>
      <c r="S276" s="235"/>
      <c r="T276" s="23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37" t="s">
        <v>126</v>
      </c>
      <c r="AU276" s="237" t="s">
        <v>122</v>
      </c>
      <c r="AV276" s="14" t="s">
        <v>122</v>
      </c>
      <c r="AW276" s="14" t="s">
        <v>33</v>
      </c>
      <c r="AX276" s="14" t="s">
        <v>72</v>
      </c>
      <c r="AY276" s="237" t="s">
        <v>114</v>
      </c>
    </row>
    <row r="277" s="14" customFormat="1">
      <c r="A277" s="14"/>
      <c r="B277" s="227"/>
      <c r="C277" s="228"/>
      <c r="D277" s="218" t="s">
        <v>126</v>
      </c>
      <c r="E277" s="229" t="s">
        <v>19</v>
      </c>
      <c r="F277" s="230" t="s">
        <v>384</v>
      </c>
      <c r="G277" s="228"/>
      <c r="H277" s="231">
        <v>32.460000000000001</v>
      </c>
      <c r="I277" s="232"/>
      <c r="J277" s="228"/>
      <c r="K277" s="228"/>
      <c r="L277" s="233"/>
      <c r="M277" s="234"/>
      <c r="N277" s="235"/>
      <c r="O277" s="235"/>
      <c r="P277" s="235"/>
      <c r="Q277" s="235"/>
      <c r="R277" s="235"/>
      <c r="S277" s="235"/>
      <c r="T277" s="23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37" t="s">
        <v>126</v>
      </c>
      <c r="AU277" s="237" t="s">
        <v>122</v>
      </c>
      <c r="AV277" s="14" t="s">
        <v>122</v>
      </c>
      <c r="AW277" s="14" t="s">
        <v>33</v>
      </c>
      <c r="AX277" s="14" t="s">
        <v>72</v>
      </c>
      <c r="AY277" s="237" t="s">
        <v>114</v>
      </c>
    </row>
    <row r="278" s="15" customFormat="1">
      <c r="A278" s="15"/>
      <c r="B278" s="238"/>
      <c r="C278" s="239"/>
      <c r="D278" s="218" t="s">
        <v>126</v>
      </c>
      <c r="E278" s="240" t="s">
        <v>19</v>
      </c>
      <c r="F278" s="241" t="s">
        <v>131</v>
      </c>
      <c r="G278" s="239"/>
      <c r="H278" s="242">
        <v>69.509999999999991</v>
      </c>
      <c r="I278" s="243"/>
      <c r="J278" s="239"/>
      <c r="K278" s="239"/>
      <c r="L278" s="244"/>
      <c r="M278" s="245"/>
      <c r="N278" s="246"/>
      <c r="O278" s="246"/>
      <c r="P278" s="246"/>
      <c r="Q278" s="246"/>
      <c r="R278" s="246"/>
      <c r="S278" s="246"/>
      <c r="T278" s="247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48" t="s">
        <v>126</v>
      </c>
      <c r="AU278" s="248" t="s">
        <v>122</v>
      </c>
      <c r="AV278" s="15" t="s">
        <v>121</v>
      </c>
      <c r="AW278" s="15" t="s">
        <v>33</v>
      </c>
      <c r="AX278" s="15" t="s">
        <v>77</v>
      </c>
      <c r="AY278" s="248" t="s">
        <v>114</v>
      </c>
    </row>
    <row r="279" s="2" customFormat="1" ht="16.5" customHeight="1">
      <c r="A279" s="39"/>
      <c r="B279" s="40"/>
      <c r="C279" s="249" t="s">
        <v>385</v>
      </c>
      <c r="D279" s="249" t="s">
        <v>182</v>
      </c>
      <c r="E279" s="250" t="s">
        <v>386</v>
      </c>
      <c r="F279" s="251" t="s">
        <v>387</v>
      </c>
      <c r="G279" s="252" t="s">
        <v>292</v>
      </c>
      <c r="H279" s="253">
        <v>79.936999999999998</v>
      </c>
      <c r="I279" s="254"/>
      <c r="J279" s="255">
        <f>ROUND(I279*H279,2)</f>
        <v>0</v>
      </c>
      <c r="K279" s="251" t="s">
        <v>120</v>
      </c>
      <c r="L279" s="256"/>
      <c r="M279" s="257" t="s">
        <v>19</v>
      </c>
      <c r="N279" s="258" t="s">
        <v>44</v>
      </c>
      <c r="O279" s="85"/>
      <c r="P279" s="207">
        <f>O279*H279</f>
        <v>0</v>
      </c>
      <c r="Q279" s="207">
        <v>3.0000000000000001E-05</v>
      </c>
      <c r="R279" s="207">
        <f>Q279*H279</f>
        <v>0.0023981100000000002</v>
      </c>
      <c r="S279" s="207">
        <v>0</v>
      </c>
      <c r="T279" s="208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09" t="s">
        <v>161</v>
      </c>
      <c r="AT279" s="209" t="s">
        <v>182</v>
      </c>
      <c r="AU279" s="209" t="s">
        <v>122</v>
      </c>
      <c r="AY279" s="18" t="s">
        <v>114</v>
      </c>
      <c r="BE279" s="210">
        <f>IF(N279="základní",J279,0)</f>
        <v>0</v>
      </c>
      <c r="BF279" s="210">
        <f>IF(N279="snížená",J279,0)</f>
        <v>0</v>
      </c>
      <c r="BG279" s="210">
        <f>IF(N279="zákl. přenesená",J279,0)</f>
        <v>0</v>
      </c>
      <c r="BH279" s="210">
        <f>IF(N279="sníž. přenesená",J279,0)</f>
        <v>0</v>
      </c>
      <c r="BI279" s="210">
        <f>IF(N279="nulová",J279,0)</f>
        <v>0</v>
      </c>
      <c r="BJ279" s="18" t="s">
        <v>122</v>
      </c>
      <c r="BK279" s="210">
        <f>ROUND(I279*H279,2)</f>
        <v>0</v>
      </c>
      <c r="BL279" s="18" t="s">
        <v>121</v>
      </c>
      <c r="BM279" s="209" t="s">
        <v>388</v>
      </c>
    </row>
    <row r="280" s="14" customFormat="1">
      <c r="A280" s="14"/>
      <c r="B280" s="227"/>
      <c r="C280" s="228"/>
      <c r="D280" s="218" t="s">
        <v>126</v>
      </c>
      <c r="E280" s="228"/>
      <c r="F280" s="230" t="s">
        <v>389</v>
      </c>
      <c r="G280" s="228"/>
      <c r="H280" s="231">
        <v>79.936999999999998</v>
      </c>
      <c r="I280" s="232"/>
      <c r="J280" s="228"/>
      <c r="K280" s="228"/>
      <c r="L280" s="233"/>
      <c r="M280" s="234"/>
      <c r="N280" s="235"/>
      <c r="O280" s="235"/>
      <c r="P280" s="235"/>
      <c r="Q280" s="235"/>
      <c r="R280" s="235"/>
      <c r="S280" s="235"/>
      <c r="T280" s="23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37" t="s">
        <v>126</v>
      </c>
      <c r="AU280" s="237" t="s">
        <v>122</v>
      </c>
      <c r="AV280" s="14" t="s">
        <v>122</v>
      </c>
      <c r="AW280" s="14" t="s">
        <v>4</v>
      </c>
      <c r="AX280" s="14" t="s">
        <v>77</v>
      </c>
      <c r="AY280" s="237" t="s">
        <v>114</v>
      </c>
    </row>
    <row r="281" s="2" customFormat="1" ht="33" customHeight="1">
      <c r="A281" s="39"/>
      <c r="B281" s="40"/>
      <c r="C281" s="198" t="s">
        <v>390</v>
      </c>
      <c r="D281" s="198" t="s">
        <v>116</v>
      </c>
      <c r="E281" s="199" t="s">
        <v>391</v>
      </c>
      <c r="F281" s="200" t="s">
        <v>392</v>
      </c>
      <c r="G281" s="201" t="s">
        <v>292</v>
      </c>
      <c r="H281" s="202">
        <v>37.049999999999997</v>
      </c>
      <c r="I281" s="203"/>
      <c r="J281" s="204">
        <f>ROUND(I281*H281,2)</f>
        <v>0</v>
      </c>
      <c r="K281" s="200" t="s">
        <v>120</v>
      </c>
      <c r="L281" s="45"/>
      <c r="M281" s="205" t="s">
        <v>19</v>
      </c>
      <c r="N281" s="206" t="s">
        <v>44</v>
      </c>
      <c r="O281" s="85"/>
      <c r="P281" s="207">
        <f>O281*H281</f>
        <v>0</v>
      </c>
      <c r="Q281" s="207">
        <v>0</v>
      </c>
      <c r="R281" s="207">
        <f>Q281*H281</f>
        <v>0</v>
      </c>
      <c r="S281" s="207">
        <v>0</v>
      </c>
      <c r="T281" s="208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09" t="s">
        <v>121</v>
      </c>
      <c r="AT281" s="209" t="s">
        <v>116</v>
      </c>
      <c r="AU281" s="209" t="s">
        <v>122</v>
      </c>
      <c r="AY281" s="18" t="s">
        <v>114</v>
      </c>
      <c r="BE281" s="210">
        <f>IF(N281="základní",J281,0)</f>
        <v>0</v>
      </c>
      <c r="BF281" s="210">
        <f>IF(N281="snížená",J281,0)</f>
        <v>0</v>
      </c>
      <c r="BG281" s="210">
        <f>IF(N281="zákl. přenesená",J281,0)</f>
        <v>0</v>
      </c>
      <c r="BH281" s="210">
        <f>IF(N281="sníž. přenesená",J281,0)</f>
        <v>0</v>
      </c>
      <c r="BI281" s="210">
        <f>IF(N281="nulová",J281,0)</f>
        <v>0</v>
      </c>
      <c r="BJ281" s="18" t="s">
        <v>122</v>
      </c>
      <c r="BK281" s="210">
        <f>ROUND(I281*H281,2)</f>
        <v>0</v>
      </c>
      <c r="BL281" s="18" t="s">
        <v>121</v>
      </c>
      <c r="BM281" s="209" t="s">
        <v>393</v>
      </c>
    </row>
    <row r="282" s="2" customFormat="1">
      <c r="A282" s="39"/>
      <c r="B282" s="40"/>
      <c r="C282" s="41"/>
      <c r="D282" s="211" t="s">
        <v>124</v>
      </c>
      <c r="E282" s="41"/>
      <c r="F282" s="212" t="s">
        <v>394</v>
      </c>
      <c r="G282" s="41"/>
      <c r="H282" s="41"/>
      <c r="I282" s="213"/>
      <c r="J282" s="41"/>
      <c r="K282" s="41"/>
      <c r="L282" s="45"/>
      <c r="M282" s="214"/>
      <c r="N282" s="215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124</v>
      </c>
      <c r="AU282" s="18" t="s">
        <v>122</v>
      </c>
    </row>
    <row r="283" s="14" customFormat="1">
      <c r="A283" s="14"/>
      <c r="B283" s="227"/>
      <c r="C283" s="228"/>
      <c r="D283" s="218" t="s">
        <v>126</v>
      </c>
      <c r="E283" s="229" t="s">
        <v>19</v>
      </c>
      <c r="F283" s="230" t="s">
        <v>379</v>
      </c>
      <c r="G283" s="228"/>
      <c r="H283" s="231">
        <v>5.4000000000000004</v>
      </c>
      <c r="I283" s="232"/>
      <c r="J283" s="228"/>
      <c r="K283" s="228"/>
      <c r="L283" s="233"/>
      <c r="M283" s="234"/>
      <c r="N283" s="235"/>
      <c r="O283" s="235"/>
      <c r="P283" s="235"/>
      <c r="Q283" s="235"/>
      <c r="R283" s="235"/>
      <c r="S283" s="235"/>
      <c r="T283" s="236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37" t="s">
        <v>126</v>
      </c>
      <c r="AU283" s="237" t="s">
        <v>122</v>
      </c>
      <c r="AV283" s="14" t="s">
        <v>122</v>
      </c>
      <c r="AW283" s="14" t="s">
        <v>33</v>
      </c>
      <c r="AX283" s="14" t="s">
        <v>72</v>
      </c>
      <c r="AY283" s="237" t="s">
        <v>114</v>
      </c>
    </row>
    <row r="284" s="14" customFormat="1">
      <c r="A284" s="14"/>
      <c r="B284" s="227"/>
      <c r="C284" s="228"/>
      <c r="D284" s="218" t="s">
        <v>126</v>
      </c>
      <c r="E284" s="229" t="s">
        <v>19</v>
      </c>
      <c r="F284" s="230" t="s">
        <v>380</v>
      </c>
      <c r="G284" s="228"/>
      <c r="H284" s="231">
        <v>10.800000000000001</v>
      </c>
      <c r="I284" s="232"/>
      <c r="J284" s="228"/>
      <c r="K284" s="228"/>
      <c r="L284" s="233"/>
      <c r="M284" s="234"/>
      <c r="N284" s="235"/>
      <c r="O284" s="235"/>
      <c r="P284" s="235"/>
      <c r="Q284" s="235"/>
      <c r="R284" s="235"/>
      <c r="S284" s="235"/>
      <c r="T284" s="23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37" t="s">
        <v>126</v>
      </c>
      <c r="AU284" s="237" t="s">
        <v>122</v>
      </c>
      <c r="AV284" s="14" t="s">
        <v>122</v>
      </c>
      <c r="AW284" s="14" t="s">
        <v>33</v>
      </c>
      <c r="AX284" s="14" t="s">
        <v>72</v>
      </c>
      <c r="AY284" s="237" t="s">
        <v>114</v>
      </c>
    </row>
    <row r="285" s="14" customFormat="1">
      <c r="A285" s="14"/>
      <c r="B285" s="227"/>
      <c r="C285" s="228"/>
      <c r="D285" s="218" t="s">
        <v>126</v>
      </c>
      <c r="E285" s="229" t="s">
        <v>19</v>
      </c>
      <c r="F285" s="230" t="s">
        <v>296</v>
      </c>
      <c r="G285" s="228"/>
      <c r="H285" s="231">
        <v>11.4</v>
      </c>
      <c r="I285" s="232"/>
      <c r="J285" s="228"/>
      <c r="K285" s="228"/>
      <c r="L285" s="233"/>
      <c r="M285" s="234"/>
      <c r="N285" s="235"/>
      <c r="O285" s="235"/>
      <c r="P285" s="235"/>
      <c r="Q285" s="235"/>
      <c r="R285" s="235"/>
      <c r="S285" s="235"/>
      <c r="T285" s="23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37" t="s">
        <v>126</v>
      </c>
      <c r="AU285" s="237" t="s">
        <v>122</v>
      </c>
      <c r="AV285" s="14" t="s">
        <v>122</v>
      </c>
      <c r="AW285" s="14" t="s">
        <v>33</v>
      </c>
      <c r="AX285" s="14" t="s">
        <v>72</v>
      </c>
      <c r="AY285" s="237" t="s">
        <v>114</v>
      </c>
    </row>
    <row r="286" s="14" customFormat="1">
      <c r="A286" s="14"/>
      <c r="B286" s="227"/>
      <c r="C286" s="228"/>
      <c r="D286" s="218" t="s">
        <v>126</v>
      </c>
      <c r="E286" s="229" t="s">
        <v>19</v>
      </c>
      <c r="F286" s="230" t="s">
        <v>381</v>
      </c>
      <c r="G286" s="228"/>
      <c r="H286" s="231">
        <v>3</v>
      </c>
      <c r="I286" s="232"/>
      <c r="J286" s="228"/>
      <c r="K286" s="228"/>
      <c r="L286" s="233"/>
      <c r="M286" s="234"/>
      <c r="N286" s="235"/>
      <c r="O286" s="235"/>
      <c r="P286" s="235"/>
      <c r="Q286" s="235"/>
      <c r="R286" s="235"/>
      <c r="S286" s="235"/>
      <c r="T286" s="23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37" t="s">
        <v>126</v>
      </c>
      <c r="AU286" s="237" t="s">
        <v>122</v>
      </c>
      <c r="AV286" s="14" t="s">
        <v>122</v>
      </c>
      <c r="AW286" s="14" t="s">
        <v>33</v>
      </c>
      <c r="AX286" s="14" t="s">
        <v>72</v>
      </c>
      <c r="AY286" s="237" t="s">
        <v>114</v>
      </c>
    </row>
    <row r="287" s="14" customFormat="1">
      <c r="A287" s="14"/>
      <c r="B287" s="227"/>
      <c r="C287" s="228"/>
      <c r="D287" s="218" t="s">
        <v>126</v>
      </c>
      <c r="E287" s="229" t="s">
        <v>19</v>
      </c>
      <c r="F287" s="230" t="s">
        <v>382</v>
      </c>
      <c r="G287" s="228"/>
      <c r="H287" s="231">
        <v>4.7999999999999998</v>
      </c>
      <c r="I287" s="232"/>
      <c r="J287" s="228"/>
      <c r="K287" s="228"/>
      <c r="L287" s="233"/>
      <c r="M287" s="234"/>
      <c r="N287" s="235"/>
      <c r="O287" s="235"/>
      <c r="P287" s="235"/>
      <c r="Q287" s="235"/>
      <c r="R287" s="235"/>
      <c r="S287" s="235"/>
      <c r="T287" s="23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37" t="s">
        <v>126</v>
      </c>
      <c r="AU287" s="237" t="s">
        <v>122</v>
      </c>
      <c r="AV287" s="14" t="s">
        <v>122</v>
      </c>
      <c r="AW287" s="14" t="s">
        <v>33</v>
      </c>
      <c r="AX287" s="14" t="s">
        <v>72</v>
      </c>
      <c r="AY287" s="237" t="s">
        <v>114</v>
      </c>
    </row>
    <row r="288" s="14" customFormat="1">
      <c r="A288" s="14"/>
      <c r="B288" s="227"/>
      <c r="C288" s="228"/>
      <c r="D288" s="218" t="s">
        <v>126</v>
      </c>
      <c r="E288" s="229" t="s">
        <v>19</v>
      </c>
      <c r="F288" s="230" t="s">
        <v>383</v>
      </c>
      <c r="G288" s="228"/>
      <c r="H288" s="231">
        <v>1.6499999999999999</v>
      </c>
      <c r="I288" s="232"/>
      <c r="J288" s="228"/>
      <c r="K288" s="228"/>
      <c r="L288" s="233"/>
      <c r="M288" s="234"/>
      <c r="N288" s="235"/>
      <c r="O288" s="235"/>
      <c r="P288" s="235"/>
      <c r="Q288" s="235"/>
      <c r="R288" s="235"/>
      <c r="S288" s="235"/>
      <c r="T288" s="23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37" t="s">
        <v>126</v>
      </c>
      <c r="AU288" s="237" t="s">
        <v>122</v>
      </c>
      <c r="AV288" s="14" t="s">
        <v>122</v>
      </c>
      <c r="AW288" s="14" t="s">
        <v>33</v>
      </c>
      <c r="AX288" s="14" t="s">
        <v>72</v>
      </c>
      <c r="AY288" s="237" t="s">
        <v>114</v>
      </c>
    </row>
    <row r="289" s="15" customFormat="1">
      <c r="A289" s="15"/>
      <c r="B289" s="238"/>
      <c r="C289" s="239"/>
      <c r="D289" s="218" t="s">
        <v>126</v>
      </c>
      <c r="E289" s="240" t="s">
        <v>19</v>
      </c>
      <c r="F289" s="241" t="s">
        <v>131</v>
      </c>
      <c r="G289" s="239"/>
      <c r="H289" s="242">
        <v>37.049999999999997</v>
      </c>
      <c r="I289" s="243"/>
      <c r="J289" s="239"/>
      <c r="K289" s="239"/>
      <c r="L289" s="244"/>
      <c r="M289" s="245"/>
      <c r="N289" s="246"/>
      <c r="O289" s="246"/>
      <c r="P289" s="246"/>
      <c r="Q289" s="246"/>
      <c r="R289" s="246"/>
      <c r="S289" s="246"/>
      <c r="T289" s="247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48" t="s">
        <v>126</v>
      </c>
      <c r="AU289" s="248" t="s">
        <v>122</v>
      </c>
      <c r="AV289" s="15" t="s">
        <v>121</v>
      </c>
      <c r="AW289" s="15" t="s">
        <v>33</v>
      </c>
      <c r="AX289" s="15" t="s">
        <v>77</v>
      </c>
      <c r="AY289" s="248" t="s">
        <v>114</v>
      </c>
    </row>
    <row r="290" s="2" customFormat="1" ht="16.5" customHeight="1">
      <c r="A290" s="39"/>
      <c r="B290" s="40"/>
      <c r="C290" s="249" t="s">
        <v>395</v>
      </c>
      <c r="D290" s="249" t="s">
        <v>182</v>
      </c>
      <c r="E290" s="250" t="s">
        <v>396</v>
      </c>
      <c r="F290" s="251" t="s">
        <v>397</v>
      </c>
      <c r="G290" s="252" t="s">
        <v>292</v>
      </c>
      <c r="H290" s="253">
        <v>42.607999999999997</v>
      </c>
      <c r="I290" s="254"/>
      <c r="J290" s="255">
        <f>ROUND(I290*H290,2)</f>
        <v>0</v>
      </c>
      <c r="K290" s="251" t="s">
        <v>120</v>
      </c>
      <c r="L290" s="256"/>
      <c r="M290" s="257" t="s">
        <v>19</v>
      </c>
      <c r="N290" s="258" t="s">
        <v>44</v>
      </c>
      <c r="O290" s="85"/>
      <c r="P290" s="207">
        <f>O290*H290</f>
        <v>0</v>
      </c>
      <c r="Q290" s="207">
        <v>4.0000000000000003E-05</v>
      </c>
      <c r="R290" s="207">
        <f>Q290*H290</f>
        <v>0.0017043200000000001</v>
      </c>
      <c r="S290" s="207">
        <v>0</v>
      </c>
      <c r="T290" s="208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09" t="s">
        <v>161</v>
      </c>
      <c r="AT290" s="209" t="s">
        <v>182</v>
      </c>
      <c r="AU290" s="209" t="s">
        <v>122</v>
      </c>
      <c r="AY290" s="18" t="s">
        <v>114</v>
      </c>
      <c r="BE290" s="210">
        <f>IF(N290="základní",J290,0)</f>
        <v>0</v>
      </c>
      <c r="BF290" s="210">
        <f>IF(N290="snížená",J290,0)</f>
        <v>0</v>
      </c>
      <c r="BG290" s="210">
        <f>IF(N290="zákl. přenesená",J290,0)</f>
        <v>0</v>
      </c>
      <c r="BH290" s="210">
        <f>IF(N290="sníž. přenesená",J290,0)</f>
        <v>0</v>
      </c>
      <c r="BI290" s="210">
        <f>IF(N290="nulová",J290,0)</f>
        <v>0</v>
      </c>
      <c r="BJ290" s="18" t="s">
        <v>122</v>
      </c>
      <c r="BK290" s="210">
        <f>ROUND(I290*H290,2)</f>
        <v>0</v>
      </c>
      <c r="BL290" s="18" t="s">
        <v>121</v>
      </c>
      <c r="BM290" s="209" t="s">
        <v>398</v>
      </c>
    </row>
    <row r="291" s="14" customFormat="1">
      <c r="A291" s="14"/>
      <c r="B291" s="227"/>
      <c r="C291" s="228"/>
      <c r="D291" s="218" t="s">
        <v>126</v>
      </c>
      <c r="E291" s="228"/>
      <c r="F291" s="230" t="s">
        <v>399</v>
      </c>
      <c r="G291" s="228"/>
      <c r="H291" s="231">
        <v>42.607999999999997</v>
      </c>
      <c r="I291" s="232"/>
      <c r="J291" s="228"/>
      <c r="K291" s="228"/>
      <c r="L291" s="233"/>
      <c r="M291" s="234"/>
      <c r="N291" s="235"/>
      <c r="O291" s="235"/>
      <c r="P291" s="235"/>
      <c r="Q291" s="235"/>
      <c r="R291" s="235"/>
      <c r="S291" s="235"/>
      <c r="T291" s="23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37" t="s">
        <v>126</v>
      </c>
      <c r="AU291" s="237" t="s">
        <v>122</v>
      </c>
      <c r="AV291" s="14" t="s">
        <v>122</v>
      </c>
      <c r="AW291" s="14" t="s">
        <v>4</v>
      </c>
      <c r="AX291" s="14" t="s">
        <v>77</v>
      </c>
      <c r="AY291" s="237" t="s">
        <v>114</v>
      </c>
    </row>
    <row r="292" s="2" customFormat="1" ht="16.5" customHeight="1">
      <c r="A292" s="39"/>
      <c r="B292" s="40"/>
      <c r="C292" s="198" t="s">
        <v>400</v>
      </c>
      <c r="D292" s="198" t="s">
        <v>116</v>
      </c>
      <c r="E292" s="199" t="s">
        <v>401</v>
      </c>
      <c r="F292" s="200" t="s">
        <v>402</v>
      </c>
      <c r="G292" s="201" t="s">
        <v>292</v>
      </c>
      <c r="H292" s="202">
        <v>23.399999999999999</v>
      </c>
      <c r="I292" s="203"/>
      <c r="J292" s="204">
        <f>ROUND(I292*H292,2)</f>
        <v>0</v>
      </c>
      <c r="K292" s="200" t="s">
        <v>120</v>
      </c>
      <c r="L292" s="45"/>
      <c r="M292" s="205" t="s">
        <v>19</v>
      </c>
      <c r="N292" s="206" t="s">
        <v>44</v>
      </c>
      <c r="O292" s="85"/>
      <c r="P292" s="207">
        <f>O292*H292</f>
        <v>0</v>
      </c>
      <c r="Q292" s="207">
        <v>0</v>
      </c>
      <c r="R292" s="207">
        <f>Q292*H292</f>
        <v>0</v>
      </c>
      <c r="S292" s="207">
        <v>0</v>
      </c>
      <c r="T292" s="208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09" t="s">
        <v>121</v>
      </c>
      <c r="AT292" s="209" t="s">
        <v>116</v>
      </c>
      <c r="AU292" s="209" t="s">
        <v>122</v>
      </c>
      <c r="AY292" s="18" t="s">
        <v>114</v>
      </c>
      <c r="BE292" s="210">
        <f>IF(N292="základní",J292,0)</f>
        <v>0</v>
      </c>
      <c r="BF292" s="210">
        <f>IF(N292="snížená",J292,0)</f>
        <v>0</v>
      </c>
      <c r="BG292" s="210">
        <f>IF(N292="zákl. přenesená",J292,0)</f>
        <v>0</v>
      </c>
      <c r="BH292" s="210">
        <f>IF(N292="sníž. přenesená",J292,0)</f>
        <v>0</v>
      </c>
      <c r="BI292" s="210">
        <f>IF(N292="nulová",J292,0)</f>
        <v>0</v>
      </c>
      <c r="BJ292" s="18" t="s">
        <v>122</v>
      </c>
      <c r="BK292" s="210">
        <f>ROUND(I292*H292,2)</f>
        <v>0</v>
      </c>
      <c r="BL292" s="18" t="s">
        <v>121</v>
      </c>
      <c r="BM292" s="209" t="s">
        <v>403</v>
      </c>
    </row>
    <row r="293" s="2" customFormat="1">
      <c r="A293" s="39"/>
      <c r="B293" s="40"/>
      <c r="C293" s="41"/>
      <c r="D293" s="211" t="s">
        <v>124</v>
      </c>
      <c r="E293" s="41"/>
      <c r="F293" s="212" t="s">
        <v>404</v>
      </c>
      <c r="G293" s="41"/>
      <c r="H293" s="41"/>
      <c r="I293" s="213"/>
      <c r="J293" s="41"/>
      <c r="K293" s="41"/>
      <c r="L293" s="45"/>
      <c r="M293" s="214"/>
      <c r="N293" s="215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124</v>
      </c>
      <c r="AU293" s="18" t="s">
        <v>122</v>
      </c>
    </row>
    <row r="294" s="14" customFormat="1">
      <c r="A294" s="14"/>
      <c r="B294" s="227"/>
      <c r="C294" s="228"/>
      <c r="D294" s="218" t="s">
        <v>126</v>
      </c>
      <c r="E294" s="229" t="s">
        <v>19</v>
      </c>
      <c r="F294" s="230" t="s">
        <v>368</v>
      </c>
      <c r="G294" s="228"/>
      <c r="H294" s="231">
        <v>23.399999999999999</v>
      </c>
      <c r="I294" s="232"/>
      <c r="J294" s="228"/>
      <c r="K294" s="228"/>
      <c r="L294" s="233"/>
      <c r="M294" s="234"/>
      <c r="N294" s="235"/>
      <c r="O294" s="235"/>
      <c r="P294" s="235"/>
      <c r="Q294" s="235"/>
      <c r="R294" s="235"/>
      <c r="S294" s="235"/>
      <c r="T294" s="23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37" t="s">
        <v>126</v>
      </c>
      <c r="AU294" s="237" t="s">
        <v>122</v>
      </c>
      <c r="AV294" s="14" t="s">
        <v>122</v>
      </c>
      <c r="AW294" s="14" t="s">
        <v>33</v>
      </c>
      <c r="AX294" s="14" t="s">
        <v>77</v>
      </c>
      <c r="AY294" s="237" t="s">
        <v>114</v>
      </c>
    </row>
    <row r="295" s="2" customFormat="1" ht="16.5" customHeight="1">
      <c r="A295" s="39"/>
      <c r="B295" s="40"/>
      <c r="C295" s="249" t="s">
        <v>405</v>
      </c>
      <c r="D295" s="249" t="s">
        <v>182</v>
      </c>
      <c r="E295" s="250" t="s">
        <v>406</v>
      </c>
      <c r="F295" s="251" t="s">
        <v>407</v>
      </c>
      <c r="G295" s="252" t="s">
        <v>292</v>
      </c>
      <c r="H295" s="253">
        <v>26.91</v>
      </c>
      <c r="I295" s="254"/>
      <c r="J295" s="255">
        <f>ROUND(I295*H295,2)</f>
        <v>0</v>
      </c>
      <c r="K295" s="251" t="s">
        <v>19</v>
      </c>
      <c r="L295" s="256"/>
      <c r="M295" s="257" t="s">
        <v>19</v>
      </c>
      <c r="N295" s="258" t="s">
        <v>44</v>
      </c>
      <c r="O295" s="85"/>
      <c r="P295" s="207">
        <f>O295*H295</f>
        <v>0</v>
      </c>
      <c r="Q295" s="207">
        <v>5.0000000000000002E-05</v>
      </c>
      <c r="R295" s="207">
        <f>Q295*H295</f>
        <v>0.0013455000000000001</v>
      </c>
      <c r="S295" s="207">
        <v>0</v>
      </c>
      <c r="T295" s="208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09" t="s">
        <v>161</v>
      </c>
      <c r="AT295" s="209" t="s">
        <v>182</v>
      </c>
      <c r="AU295" s="209" t="s">
        <v>122</v>
      </c>
      <c r="AY295" s="18" t="s">
        <v>114</v>
      </c>
      <c r="BE295" s="210">
        <f>IF(N295="základní",J295,0)</f>
        <v>0</v>
      </c>
      <c r="BF295" s="210">
        <f>IF(N295="snížená",J295,0)</f>
        <v>0</v>
      </c>
      <c r="BG295" s="210">
        <f>IF(N295="zákl. přenesená",J295,0)</f>
        <v>0</v>
      </c>
      <c r="BH295" s="210">
        <f>IF(N295="sníž. přenesená",J295,0)</f>
        <v>0</v>
      </c>
      <c r="BI295" s="210">
        <f>IF(N295="nulová",J295,0)</f>
        <v>0</v>
      </c>
      <c r="BJ295" s="18" t="s">
        <v>122</v>
      </c>
      <c r="BK295" s="210">
        <f>ROUND(I295*H295,2)</f>
        <v>0</v>
      </c>
      <c r="BL295" s="18" t="s">
        <v>121</v>
      </c>
      <c r="BM295" s="209" t="s">
        <v>408</v>
      </c>
    </row>
    <row r="296" s="14" customFormat="1">
      <c r="A296" s="14"/>
      <c r="B296" s="227"/>
      <c r="C296" s="228"/>
      <c r="D296" s="218" t="s">
        <v>126</v>
      </c>
      <c r="E296" s="228"/>
      <c r="F296" s="230" t="s">
        <v>409</v>
      </c>
      <c r="G296" s="228"/>
      <c r="H296" s="231">
        <v>26.91</v>
      </c>
      <c r="I296" s="232"/>
      <c r="J296" s="228"/>
      <c r="K296" s="228"/>
      <c r="L296" s="233"/>
      <c r="M296" s="234"/>
      <c r="N296" s="235"/>
      <c r="O296" s="235"/>
      <c r="P296" s="235"/>
      <c r="Q296" s="235"/>
      <c r="R296" s="235"/>
      <c r="S296" s="235"/>
      <c r="T296" s="23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37" t="s">
        <v>126</v>
      </c>
      <c r="AU296" s="237" t="s">
        <v>122</v>
      </c>
      <c r="AV296" s="14" t="s">
        <v>122</v>
      </c>
      <c r="AW296" s="14" t="s">
        <v>4</v>
      </c>
      <c r="AX296" s="14" t="s">
        <v>77</v>
      </c>
      <c r="AY296" s="237" t="s">
        <v>114</v>
      </c>
    </row>
    <row r="297" s="2" customFormat="1" ht="16.5" customHeight="1">
      <c r="A297" s="39"/>
      <c r="B297" s="40"/>
      <c r="C297" s="198" t="s">
        <v>410</v>
      </c>
      <c r="D297" s="198" t="s">
        <v>116</v>
      </c>
      <c r="E297" s="199" t="s">
        <v>411</v>
      </c>
      <c r="F297" s="200" t="s">
        <v>412</v>
      </c>
      <c r="G297" s="201" t="s">
        <v>171</v>
      </c>
      <c r="H297" s="202">
        <v>24.678000000000001</v>
      </c>
      <c r="I297" s="203"/>
      <c r="J297" s="204">
        <f>ROUND(I297*H297,2)</f>
        <v>0</v>
      </c>
      <c r="K297" s="200" t="s">
        <v>120</v>
      </c>
      <c r="L297" s="45"/>
      <c r="M297" s="205" t="s">
        <v>19</v>
      </c>
      <c r="N297" s="206" t="s">
        <v>44</v>
      </c>
      <c r="O297" s="85"/>
      <c r="P297" s="207">
        <f>O297*H297</f>
        <v>0</v>
      </c>
      <c r="Q297" s="207">
        <v>0.00018000000000000001</v>
      </c>
      <c r="R297" s="207">
        <f>Q297*H297</f>
        <v>0.0044420400000000004</v>
      </c>
      <c r="S297" s="207">
        <v>0</v>
      </c>
      <c r="T297" s="208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09" t="s">
        <v>121</v>
      </c>
      <c r="AT297" s="209" t="s">
        <v>116</v>
      </c>
      <c r="AU297" s="209" t="s">
        <v>122</v>
      </c>
      <c r="AY297" s="18" t="s">
        <v>114</v>
      </c>
      <c r="BE297" s="210">
        <f>IF(N297="základní",J297,0)</f>
        <v>0</v>
      </c>
      <c r="BF297" s="210">
        <f>IF(N297="snížená",J297,0)</f>
        <v>0</v>
      </c>
      <c r="BG297" s="210">
        <f>IF(N297="zákl. přenesená",J297,0)</f>
        <v>0</v>
      </c>
      <c r="BH297" s="210">
        <f>IF(N297="sníž. přenesená",J297,0)</f>
        <v>0</v>
      </c>
      <c r="BI297" s="210">
        <f>IF(N297="nulová",J297,0)</f>
        <v>0</v>
      </c>
      <c r="BJ297" s="18" t="s">
        <v>122</v>
      </c>
      <c r="BK297" s="210">
        <f>ROUND(I297*H297,2)</f>
        <v>0</v>
      </c>
      <c r="BL297" s="18" t="s">
        <v>121</v>
      </c>
      <c r="BM297" s="209" t="s">
        <v>413</v>
      </c>
    </row>
    <row r="298" s="2" customFormat="1">
      <c r="A298" s="39"/>
      <c r="B298" s="40"/>
      <c r="C298" s="41"/>
      <c r="D298" s="211" t="s">
        <v>124</v>
      </c>
      <c r="E298" s="41"/>
      <c r="F298" s="212" t="s">
        <v>414</v>
      </c>
      <c r="G298" s="41"/>
      <c r="H298" s="41"/>
      <c r="I298" s="213"/>
      <c r="J298" s="41"/>
      <c r="K298" s="41"/>
      <c r="L298" s="45"/>
      <c r="M298" s="214"/>
      <c r="N298" s="215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124</v>
      </c>
      <c r="AU298" s="18" t="s">
        <v>122</v>
      </c>
    </row>
    <row r="299" s="13" customFormat="1">
      <c r="A299" s="13"/>
      <c r="B299" s="216"/>
      <c r="C299" s="217"/>
      <c r="D299" s="218" t="s">
        <v>126</v>
      </c>
      <c r="E299" s="219" t="s">
        <v>19</v>
      </c>
      <c r="F299" s="220" t="s">
        <v>262</v>
      </c>
      <c r="G299" s="217"/>
      <c r="H299" s="219" t="s">
        <v>19</v>
      </c>
      <c r="I299" s="221"/>
      <c r="J299" s="217"/>
      <c r="K299" s="217"/>
      <c r="L299" s="222"/>
      <c r="M299" s="223"/>
      <c r="N299" s="224"/>
      <c r="O299" s="224"/>
      <c r="P299" s="224"/>
      <c r="Q299" s="224"/>
      <c r="R299" s="224"/>
      <c r="S299" s="224"/>
      <c r="T299" s="22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26" t="s">
        <v>126</v>
      </c>
      <c r="AU299" s="226" t="s">
        <v>122</v>
      </c>
      <c r="AV299" s="13" t="s">
        <v>77</v>
      </c>
      <c r="AW299" s="13" t="s">
        <v>33</v>
      </c>
      <c r="AX299" s="13" t="s">
        <v>72</v>
      </c>
      <c r="AY299" s="226" t="s">
        <v>114</v>
      </c>
    </row>
    <row r="300" s="14" customFormat="1">
      <c r="A300" s="14"/>
      <c r="B300" s="227"/>
      <c r="C300" s="228"/>
      <c r="D300" s="218" t="s">
        <v>126</v>
      </c>
      <c r="E300" s="229" t="s">
        <v>19</v>
      </c>
      <c r="F300" s="230" t="s">
        <v>263</v>
      </c>
      <c r="G300" s="228"/>
      <c r="H300" s="231">
        <v>21.239999999999998</v>
      </c>
      <c r="I300" s="232"/>
      <c r="J300" s="228"/>
      <c r="K300" s="228"/>
      <c r="L300" s="233"/>
      <c r="M300" s="234"/>
      <c r="N300" s="235"/>
      <c r="O300" s="235"/>
      <c r="P300" s="235"/>
      <c r="Q300" s="235"/>
      <c r="R300" s="235"/>
      <c r="S300" s="235"/>
      <c r="T300" s="236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37" t="s">
        <v>126</v>
      </c>
      <c r="AU300" s="237" t="s">
        <v>122</v>
      </c>
      <c r="AV300" s="14" t="s">
        <v>122</v>
      </c>
      <c r="AW300" s="14" t="s">
        <v>33</v>
      </c>
      <c r="AX300" s="14" t="s">
        <v>72</v>
      </c>
      <c r="AY300" s="237" t="s">
        <v>114</v>
      </c>
    </row>
    <row r="301" s="13" customFormat="1">
      <c r="A301" s="13"/>
      <c r="B301" s="216"/>
      <c r="C301" s="217"/>
      <c r="D301" s="218" t="s">
        <v>126</v>
      </c>
      <c r="E301" s="219" t="s">
        <v>19</v>
      </c>
      <c r="F301" s="220" t="s">
        <v>229</v>
      </c>
      <c r="G301" s="217"/>
      <c r="H301" s="219" t="s">
        <v>19</v>
      </c>
      <c r="I301" s="221"/>
      <c r="J301" s="217"/>
      <c r="K301" s="217"/>
      <c r="L301" s="222"/>
      <c r="M301" s="223"/>
      <c r="N301" s="224"/>
      <c r="O301" s="224"/>
      <c r="P301" s="224"/>
      <c r="Q301" s="224"/>
      <c r="R301" s="224"/>
      <c r="S301" s="224"/>
      <c r="T301" s="22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26" t="s">
        <v>126</v>
      </c>
      <c r="AU301" s="226" t="s">
        <v>122</v>
      </c>
      <c r="AV301" s="13" t="s">
        <v>77</v>
      </c>
      <c r="AW301" s="13" t="s">
        <v>33</v>
      </c>
      <c r="AX301" s="13" t="s">
        <v>72</v>
      </c>
      <c r="AY301" s="226" t="s">
        <v>114</v>
      </c>
    </row>
    <row r="302" s="14" customFormat="1">
      <c r="A302" s="14"/>
      <c r="B302" s="227"/>
      <c r="C302" s="228"/>
      <c r="D302" s="218" t="s">
        <v>126</v>
      </c>
      <c r="E302" s="229" t="s">
        <v>19</v>
      </c>
      <c r="F302" s="230" t="s">
        <v>359</v>
      </c>
      <c r="G302" s="228"/>
      <c r="H302" s="231">
        <v>3.258</v>
      </c>
      <c r="I302" s="232"/>
      <c r="J302" s="228"/>
      <c r="K302" s="228"/>
      <c r="L302" s="233"/>
      <c r="M302" s="234"/>
      <c r="N302" s="235"/>
      <c r="O302" s="235"/>
      <c r="P302" s="235"/>
      <c r="Q302" s="235"/>
      <c r="R302" s="235"/>
      <c r="S302" s="235"/>
      <c r="T302" s="236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37" t="s">
        <v>126</v>
      </c>
      <c r="AU302" s="237" t="s">
        <v>122</v>
      </c>
      <c r="AV302" s="14" t="s">
        <v>122</v>
      </c>
      <c r="AW302" s="14" t="s">
        <v>33</v>
      </c>
      <c r="AX302" s="14" t="s">
        <v>72</v>
      </c>
      <c r="AY302" s="237" t="s">
        <v>114</v>
      </c>
    </row>
    <row r="303" s="13" customFormat="1">
      <c r="A303" s="13"/>
      <c r="B303" s="216"/>
      <c r="C303" s="217"/>
      <c r="D303" s="218" t="s">
        <v>126</v>
      </c>
      <c r="E303" s="219" t="s">
        <v>19</v>
      </c>
      <c r="F303" s="220" t="s">
        <v>360</v>
      </c>
      <c r="G303" s="217"/>
      <c r="H303" s="219" t="s">
        <v>19</v>
      </c>
      <c r="I303" s="221"/>
      <c r="J303" s="217"/>
      <c r="K303" s="217"/>
      <c r="L303" s="222"/>
      <c r="M303" s="223"/>
      <c r="N303" s="224"/>
      <c r="O303" s="224"/>
      <c r="P303" s="224"/>
      <c r="Q303" s="224"/>
      <c r="R303" s="224"/>
      <c r="S303" s="224"/>
      <c r="T303" s="22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26" t="s">
        <v>126</v>
      </c>
      <c r="AU303" s="226" t="s">
        <v>122</v>
      </c>
      <c r="AV303" s="13" t="s">
        <v>77</v>
      </c>
      <c r="AW303" s="13" t="s">
        <v>33</v>
      </c>
      <c r="AX303" s="13" t="s">
        <v>72</v>
      </c>
      <c r="AY303" s="226" t="s">
        <v>114</v>
      </c>
    </row>
    <row r="304" s="14" customFormat="1">
      <c r="A304" s="14"/>
      <c r="B304" s="227"/>
      <c r="C304" s="228"/>
      <c r="D304" s="218" t="s">
        <v>126</v>
      </c>
      <c r="E304" s="229" t="s">
        <v>19</v>
      </c>
      <c r="F304" s="230" t="s">
        <v>362</v>
      </c>
      <c r="G304" s="228"/>
      <c r="H304" s="231">
        <v>0.17999999999999999</v>
      </c>
      <c r="I304" s="232"/>
      <c r="J304" s="228"/>
      <c r="K304" s="228"/>
      <c r="L304" s="233"/>
      <c r="M304" s="234"/>
      <c r="N304" s="235"/>
      <c r="O304" s="235"/>
      <c r="P304" s="235"/>
      <c r="Q304" s="235"/>
      <c r="R304" s="235"/>
      <c r="S304" s="235"/>
      <c r="T304" s="23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37" t="s">
        <v>126</v>
      </c>
      <c r="AU304" s="237" t="s">
        <v>122</v>
      </c>
      <c r="AV304" s="14" t="s">
        <v>122</v>
      </c>
      <c r="AW304" s="14" t="s">
        <v>33</v>
      </c>
      <c r="AX304" s="14" t="s">
        <v>72</v>
      </c>
      <c r="AY304" s="237" t="s">
        <v>114</v>
      </c>
    </row>
    <row r="305" s="15" customFormat="1">
      <c r="A305" s="15"/>
      <c r="B305" s="238"/>
      <c r="C305" s="239"/>
      <c r="D305" s="218" t="s">
        <v>126</v>
      </c>
      <c r="E305" s="240" t="s">
        <v>19</v>
      </c>
      <c r="F305" s="241" t="s">
        <v>131</v>
      </c>
      <c r="G305" s="239"/>
      <c r="H305" s="242">
        <v>24.677999999999997</v>
      </c>
      <c r="I305" s="243"/>
      <c r="J305" s="239"/>
      <c r="K305" s="239"/>
      <c r="L305" s="244"/>
      <c r="M305" s="245"/>
      <c r="N305" s="246"/>
      <c r="O305" s="246"/>
      <c r="P305" s="246"/>
      <c r="Q305" s="246"/>
      <c r="R305" s="246"/>
      <c r="S305" s="246"/>
      <c r="T305" s="247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48" t="s">
        <v>126</v>
      </c>
      <c r="AU305" s="248" t="s">
        <v>122</v>
      </c>
      <c r="AV305" s="15" t="s">
        <v>121</v>
      </c>
      <c r="AW305" s="15" t="s">
        <v>33</v>
      </c>
      <c r="AX305" s="15" t="s">
        <v>77</v>
      </c>
      <c r="AY305" s="248" t="s">
        <v>114</v>
      </c>
    </row>
    <row r="306" s="2" customFormat="1" ht="16.5" customHeight="1">
      <c r="A306" s="39"/>
      <c r="B306" s="40"/>
      <c r="C306" s="198" t="s">
        <v>415</v>
      </c>
      <c r="D306" s="198" t="s">
        <v>116</v>
      </c>
      <c r="E306" s="199" t="s">
        <v>416</v>
      </c>
      <c r="F306" s="200" t="s">
        <v>417</v>
      </c>
      <c r="G306" s="201" t="s">
        <v>171</v>
      </c>
      <c r="H306" s="202">
        <v>24.678000000000001</v>
      </c>
      <c r="I306" s="203"/>
      <c r="J306" s="204">
        <f>ROUND(I306*H306,2)</f>
        <v>0</v>
      </c>
      <c r="K306" s="200" t="s">
        <v>120</v>
      </c>
      <c r="L306" s="45"/>
      <c r="M306" s="205" t="s">
        <v>19</v>
      </c>
      <c r="N306" s="206" t="s">
        <v>44</v>
      </c>
      <c r="O306" s="85"/>
      <c r="P306" s="207">
        <f>O306*H306</f>
        <v>0</v>
      </c>
      <c r="Q306" s="207">
        <v>0.0038</v>
      </c>
      <c r="R306" s="207">
        <f>Q306*H306</f>
        <v>0.09377640000000001</v>
      </c>
      <c r="S306" s="207">
        <v>0</v>
      </c>
      <c r="T306" s="208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09" t="s">
        <v>121</v>
      </c>
      <c r="AT306" s="209" t="s">
        <v>116</v>
      </c>
      <c r="AU306" s="209" t="s">
        <v>122</v>
      </c>
      <c r="AY306" s="18" t="s">
        <v>114</v>
      </c>
      <c r="BE306" s="210">
        <f>IF(N306="základní",J306,0)</f>
        <v>0</v>
      </c>
      <c r="BF306" s="210">
        <f>IF(N306="snížená",J306,0)</f>
        <v>0</v>
      </c>
      <c r="BG306" s="210">
        <f>IF(N306="zákl. přenesená",J306,0)</f>
        <v>0</v>
      </c>
      <c r="BH306" s="210">
        <f>IF(N306="sníž. přenesená",J306,0)</f>
        <v>0</v>
      </c>
      <c r="BI306" s="210">
        <f>IF(N306="nulová",J306,0)</f>
        <v>0</v>
      </c>
      <c r="BJ306" s="18" t="s">
        <v>122</v>
      </c>
      <c r="BK306" s="210">
        <f>ROUND(I306*H306,2)</f>
        <v>0</v>
      </c>
      <c r="BL306" s="18" t="s">
        <v>121</v>
      </c>
      <c r="BM306" s="209" t="s">
        <v>418</v>
      </c>
    </row>
    <row r="307" s="2" customFormat="1">
      <c r="A307" s="39"/>
      <c r="B307" s="40"/>
      <c r="C307" s="41"/>
      <c r="D307" s="211" t="s">
        <v>124</v>
      </c>
      <c r="E307" s="41"/>
      <c r="F307" s="212" t="s">
        <v>419</v>
      </c>
      <c r="G307" s="41"/>
      <c r="H307" s="41"/>
      <c r="I307" s="213"/>
      <c r="J307" s="41"/>
      <c r="K307" s="41"/>
      <c r="L307" s="45"/>
      <c r="M307" s="214"/>
      <c r="N307" s="215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124</v>
      </c>
      <c r="AU307" s="18" t="s">
        <v>122</v>
      </c>
    </row>
    <row r="308" s="2" customFormat="1" ht="16.5" customHeight="1">
      <c r="A308" s="39"/>
      <c r="B308" s="40"/>
      <c r="C308" s="198" t="s">
        <v>420</v>
      </c>
      <c r="D308" s="198" t="s">
        <v>116</v>
      </c>
      <c r="E308" s="199" t="s">
        <v>421</v>
      </c>
      <c r="F308" s="200" t="s">
        <v>422</v>
      </c>
      <c r="G308" s="201" t="s">
        <v>171</v>
      </c>
      <c r="H308" s="202">
        <v>248.72399999999999</v>
      </c>
      <c r="I308" s="203"/>
      <c r="J308" s="204">
        <f>ROUND(I308*H308,2)</f>
        <v>0</v>
      </c>
      <c r="K308" s="200" t="s">
        <v>120</v>
      </c>
      <c r="L308" s="45"/>
      <c r="M308" s="205" t="s">
        <v>19</v>
      </c>
      <c r="N308" s="206" t="s">
        <v>44</v>
      </c>
      <c r="O308" s="85"/>
      <c r="P308" s="207">
        <f>O308*H308</f>
        <v>0</v>
      </c>
      <c r="Q308" s="207">
        <v>0.00013999999999999999</v>
      </c>
      <c r="R308" s="207">
        <f>Q308*H308</f>
        <v>0.034821359999999996</v>
      </c>
      <c r="S308" s="207">
        <v>0</v>
      </c>
      <c r="T308" s="208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09" t="s">
        <v>121</v>
      </c>
      <c r="AT308" s="209" t="s">
        <v>116</v>
      </c>
      <c r="AU308" s="209" t="s">
        <v>122</v>
      </c>
      <c r="AY308" s="18" t="s">
        <v>114</v>
      </c>
      <c r="BE308" s="210">
        <f>IF(N308="základní",J308,0)</f>
        <v>0</v>
      </c>
      <c r="BF308" s="210">
        <f>IF(N308="snížená",J308,0)</f>
        <v>0</v>
      </c>
      <c r="BG308" s="210">
        <f>IF(N308="zákl. přenesená",J308,0)</f>
        <v>0</v>
      </c>
      <c r="BH308" s="210">
        <f>IF(N308="sníž. přenesená",J308,0)</f>
        <v>0</v>
      </c>
      <c r="BI308" s="210">
        <f>IF(N308="nulová",J308,0)</f>
        <v>0</v>
      </c>
      <c r="BJ308" s="18" t="s">
        <v>122</v>
      </c>
      <c r="BK308" s="210">
        <f>ROUND(I308*H308,2)</f>
        <v>0</v>
      </c>
      <c r="BL308" s="18" t="s">
        <v>121</v>
      </c>
      <c r="BM308" s="209" t="s">
        <v>423</v>
      </c>
    </row>
    <row r="309" s="2" customFormat="1">
      <c r="A309" s="39"/>
      <c r="B309" s="40"/>
      <c r="C309" s="41"/>
      <c r="D309" s="211" t="s">
        <v>124</v>
      </c>
      <c r="E309" s="41"/>
      <c r="F309" s="212" t="s">
        <v>424</v>
      </c>
      <c r="G309" s="41"/>
      <c r="H309" s="41"/>
      <c r="I309" s="213"/>
      <c r="J309" s="41"/>
      <c r="K309" s="41"/>
      <c r="L309" s="45"/>
      <c r="M309" s="214"/>
      <c r="N309" s="215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124</v>
      </c>
      <c r="AU309" s="18" t="s">
        <v>122</v>
      </c>
    </row>
    <row r="310" s="13" customFormat="1">
      <c r="A310" s="13"/>
      <c r="B310" s="216"/>
      <c r="C310" s="217"/>
      <c r="D310" s="218" t="s">
        <v>126</v>
      </c>
      <c r="E310" s="219" t="s">
        <v>19</v>
      </c>
      <c r="F310" s="220" t="s">
        <v>214</v>
      </c>
      <c r="G310" s="217"/>
      <c r="H310" s="219" t="s">
        <v>19</v>
      </c>
      <c r="I310" s="221"/>
      <c r="J310" s="217"/>
      <c r="K310" s="217"/>
      <c r="L310" s="222"/>
      <c r="M310" s="223"/>
      <c r="N310" s="224"/>
      <c r="O310" s="224"/>
      <c r="P310" s="224"/>
      <c r="Q310" s="224"/>
      <c r="R310" s="224"/>
      <c r="S310" s="224"/>
      <c r="T310" s="22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26" t="s">
        <v>126</v>
      </c>
      <c r="AU310" s="226" t="s">
        <v>122</v>
      </c>
      <c r="AV310" s="13" t="s">
        <v>77</v>
      </c>
      <c r="AW310" s="13" t="s">
        <v>33</v>
      </c>
      <c r="AX310" s="13" t="s">
        <v>72</v>
      </c>
      <c r="AY310" s="226" t="s">
        <v>114</v>
      </c>
    </row>
    <row r="311" s="14" customFormat="1">
      <c r="A311" s="14"/>
      <c r="B311" s="227"/>
      <c r="C311" s="228"/>
      <c r="D311" s="218" t="s">
        <v>126</v>
      </c>
      <c r="E311" s="229" t="s">
        <v>19</v>
      </c>
      <c r="F311" s="230" t="s">
        <v>274</v>
      </c>
      <c r="G311" s="228"/>
      <c r="H311" s="231">
        <v>202.91999999999999</v>
      </c>
      <c r="I311" s="232"/>
      <c r="J311" s="228"/>
      <c r="K311" s="228"/>
      <c r="L311" s="233"/>
      <c r="M311" s="234"/>
      <c r="N311" s="235"/>
      <c r="O311" s="235"/>
      <c r="P311" s="235"/>
      <c r="Q311" s="235"/>
      <c r="R311" s="235"/>
      <c r="S311" s="235"/>
      <c r="T311" s="23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37" t="s">
        <v>126</v>
      </c>
      <c r="AU311" s="237" t="s">
        <v>122</v>
      </c>
      <c r="AV311" s="14" t="s">
        <v>122</v>
      </c>
      <c r="AW311" s="14" t="s">
        <v>33</v>
      </c>
      <c r="AX311" s="14" t="s">
        <v>72</v>
      </c>
      <c r="AY311" s="237" t="s">
        <v>114</v>
      </c>
    </row>
    <row r="312" s="14" customFormat="1">
      <c r="A312" s="14"/>
      <c r="B312" s="227"/>
      <c r="C312" s="228"/>
      <c r="D312" s="218" t="s">
        <v>126</v>
      </c>
      <c r="E312" s="229" t="s">
        <v>19</v>
      </c>
      <c r="F312" s="230" t="s">
        <v>275</v>
      </c>
      <c r="G312" s="228"/>
      <c r="H312" s="231">
        <v>28.888000000000002</v>
      </c>
      <c r="I312" s="232"/>
      <c r="J312" s="228"/>
      <c r="K312" s="228"/>
      <c r="L312" s="233"/>
      <c r="M312" s="234"/>
      <c r="N312" s="235"/>
      <c r="O312" s="235"/>
      <c r="P312" s="235"/>
      <c r="Q312" s="235"/>
      <c r="R312" s="235"/>
      <c r="S312" s="235"/>
      <c r="T312" s="23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37" t="s">
        <v>126</v>
      </c>
      <c r="AU312" s="237" t="s">
        <v>122</v>
      </c>
      <c r="AV312" s="14" t="s">
        <v>122</v>
      </c>
      <c r="AW312" s="14" t="s">
        <v>33</v>
      </c>
      <c r="AX312" s="14" t="s">
        <v>72</v>
      </c>
      <c r="AY312" s="237" t="s">
        <v>114</v>
      </c>
    </row>
    <row r="313" s="14" customFormat="1">
      <c r="A313" s="14"/>
      <c r="B313" s="227"/>
      <c r="C313" s="228"/>
      <c r="D313" s="218" t="s">
        <v>126</v>
      </c>
      <c r="E313" s="229" t="s">
        <v>19</v>
      </c>
      <c r="F313" s="230" t="s">
        <v>276</v>
      </c>
      <c r="G313" s="228"/>
      <c r="H313" s="231">
        <v>-1.44</v>
      </c>
      <c r="I313" s="232"/>
      <c r="J313" s="228"/>
      <c r="K313" s="228"/>
      <c r="L313" s="233"/>
      <c r="M313" s="234"/>
      <c r="N313" s="235"/>
      <c r="O313" s="235"/>
      <c r="P313" s="235"/>
      <c r="Q313" s="235"/>
      <c r="R313" s="235"/>
      <c r="S313" s="235"/>
      <c r="T313" s="23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37" t="s">
        <v>126</v>
      </c>
      <c r="AU313" s="237" t="s">
        <v>122</v>
      </c>
      <c r="AV313" s="14" t="s">
        <v>122</v>
      </c>
      <c r="AW313" s="14" t="s">
        <v>33</v>
      </c>
      <c r="AX313" s="14" t="s">
        <v>72</v>
      </c>
      <c r="AY313" s="237" t="s">
        <v>114</v>
      </c>
    </row>
    <row r="314" s="14" customFormat="1">
      <c r="A314" s="14"/>
      <c r="B314" s="227"/>
      <c r="C314" s="228"/>
      <c r="D314" s="218" t="s">
        <v>126</v>
      </c>
      <c r="E314" s="229" t="s">
        <v>19</v>
      </c>
      <c r="F314" s="230" t="s">
        <v>218</v>
      </c>
      <c r="G314" s="228"/>
      <c r="H314" s="231">
        <v>-4.3200000000000003</v>
      </c>
      <c r="I314" s="232"/>
      <c r="J314" s="228"/>
      <c r="K314" s="228"/>
      <c r="L314" s="233"/>
      <c r="M314" s="234"/>
      <c r="N314" s="235"/>
      <c r="O314" s="235"/>
      <c r="P314" s="235"/>
      <c r="Q314" s="235"/>
      <c r="R314" s="235"/>
      <c r="S314" s="235"/>
      <c r="T314" s="23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37" t="s">
        <v>126</v>
      </c>
      <c r="AU314" s="237" t="s">
        <v>122</v>
      </c>
      <c r="AV314" s="14" t="s">
        <v>122</v>
      </c>
      <c r="AW314" s="14" t="s">
        <v>33</v>
      </c>
      <c r="AX314" s="14" t="s">
        <v>72</v>
      </c>
      <c r="AY314" s="237" t="s">
        <v>114</v>
      </c>
    </row>
    <row r="315" s="14" customFormat="1">
      <c r="A315" s="14"/>
      <c r="B315" s="227"/>
      <c r="C315" s="228"/>
      <c r="D315" s="218" t="s">
        <v>126</v>
      </c>
      <c r="E315" s="229" t="s">
        <v>19</v>
      </c>
      <c r="F315" s="230" t="s">
        <v>219</v>
      </c>
      <c r="G315" s="228"/>
      <c r="H315" s="231">
        <v>-5.4000000000000004</v>
      </c>
      <c r="I315" s="232"/>
      <c r="J315" s="228"/>
      <c r="K315" s="228"/>
      <c r="L315" s="233"/>
      <c r="M315" s="234"/>
      <c r="N315" s="235"/>
      <c r="O315" s="235"/>
      <c r="P315" s="235"/>
      <c r="Q315" s="235"/>
      <c r="R315" s="235"/>
      <c r="S315" s="235"/>
      <c r="T315" s="236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37" t="s">
        <v>126</v>
      </c>
      <c r="AU315" s="237" t="s">
        <v>122</v>
      </c>
      <c r="AV315" s="14" t="s">
        <v>122</v>
      </c>
      <c r="AW315" s="14" t="s">
        <v>33</v>
      </c>
      <c r="AX315" s="14" t="s">
        <v>72</v>
      </c>
      <c r="AY315" s="237" t="s">
        <v>114</v>
      </c>
    </row>
    <row r="316" s="14" customFormat="1">
      <c r="A316" s="14"/>
      <c r="B316" s="227"/>
      <c r="C316" s="228"/>
      <c r="D316" s="218" t="s">
        <v>126</v>
      </c>
      <c r="E316" s="229" t="s">
        <v>19</v>
      </c>
      <c r="F316" s="230" t="s">
        <v>277</v>
      </c>
      <c r="G316" s="228"/>
      <c r="H316" s="231">
        <v>-0.252</v>
      </c>
      <c r="I316" s="232"/>
      <c r="J316" s="228"/>
      <c r="K316" s="228"/>
      <c r="L316" s="233"/>
      <c r="M316" s="234"/>
      <c r="N316" s="235"/>
      <c r="O316" s="235"/>
      <c r="P316" s="235"/>
      <c r="Q316" s="235"/>
      <c r="R316" s="235"/>
      <c r="S316" s="235"/>
      <c r="T316" s="23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37" t="s">
        <v>126</v>
      </c>
      <c r="AU316" s="237" t="s">
        <v>122</v>
      </c>
      <c r="AV316" s="14" t="s">
        <v>122</v>
      </c>
      <c r="AW316" s="14" t="s">
        <v>33</v>
      </c>
      <c r="AX316" s="14" t="s">
        <v>72</v>
      </c>
      <c r="AY316" s="237" t="s">
        <v>114</v>
      </c>
    </row>
    <row r="317" s="14" customFormat="1">
      <c r="A317" s="14"/>
      <c r="B317" s="227"/>
      <c r="C317" s="228"/>
      <c r="D317" s="218" t="s">
        <v>126</v>
      </c>
      <c r="E317" s="229" t="s">
        <v>19</v>
      </c>
      <c r="F317" s="230" t="s">
        <v>221</v>
      </c>
      <c r="G317" s="228"/>
      <c r="H317" s="231">
        <v>-2.8799999999999999</v>
      </c>
      <c r="I317" s="232"/>
      <c r="J317" s="228"/>
      <c r="K317" s="228"/>
      <c r="L317" s="233"/>
      <c r="M317" s="234"/>
      <c r="N317" s="235"/>
      <c r="O317" s="235"/>
      <c r="P317" s="235"/>
      <c r="Q317" s="235"/>
      <c r="R317" s="235"/>
      <c r="S317" s="235"/>
      <c r="T317" s="23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37" t="s">
        <v>126</v>
      </c>
      <c r="AU317" s="237" t="s">
        <v>122</v>
      </c>
      <c r="AV317" s="14" t="s">
        <v>122</v>
      </c>
      <c r="AW317" s="14" t="s">
        <v>33</v>
      </c>
      <c r="AX317" s="14" t="s">
        <v>72</v>
      </c>
      <c r="AY317" s="237" t="s">
        <v>114</v>
      </c>
    </row>
    <row r="318" s="14" customFormat="1">
      <c r="A318" s="14"/>
      <c r="B318" s="227"/>
      <c r="C318" s="228"/>
      <c r="D318" s="218" t="s">
        <v>126</v>
      </c>
      <c r="E318" s="229" t="s">
        <v>19</v>
      </c>
      <c r="F318" s="230" t="s">
        <v>222</v>
      </c>
      <c r="G318" s="228"/>
      <c r="H318" s="231">
        <v>-0.54000000000000004</v>
      </c>
      <c r="I318" s="232"/>
      <c r="J318" s="228"/>
      <c r="K318" s="228"/>
      <c r="L318" s="233"/>
      <c r="M318" s="234"/>
      <c r="N318" s="235"/>
      <c r="O318" s="235"/>
      <c r="P318" s="235"/>
      <c r="Q318" s="235"/>
      <c r="R318" s="235"/>
      <c r="S318" s="235"/>
      <c r="T318" s="23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37" t="s">
        <v>126</v>
      </c>
      <c r="AU318" s="237" t="s">
        <v>122</v>
      </c>
      <c r="AV318" s="14" t="s">
        <v>122</v>
      </c>
      <c r="AW318" s="14" t="s">
        <v>33</v>
      </c>
      <c r="AX318" s="14" t="s">
        <v>72</v>
      </c>
      <c r="AY318" s="237" t="s">
        <v>114</v>
      </c>
    </row>
    <row r="319" s="13" customFormat="1">
      <c r="A319" s="13"/>
      <c r="B319" s="216"/>
      <c r="C319" s="217"/>
      <c r="D319" s="218" t="s">
        <v>126</v>
      </c>
      <c r="E319" s="219" t="s">
        <v>19</v>
      </c>
      <c r="F319" s="220" t="s">
        <v>319</v>
      </c>
      <c r="G319" s="217"/>
      <c r="H319" s="219" t="s">
        <v>19</v>
      </c>
      <c r="I319" s="221"/>
      <c r="J319" s="217"/>
      <c r="K319" s="217"/>
      <c r="L319" s="222"/>
      <c r="M319" s="223"/>
      <c r="N319" s="224"/>
      <c r="O319" s="224"/>
      <c r="P319" s="224"/>
      <c r="Q319" s="224"/>
      <c r="R319" s="224"/>
      <c r="S319" s="224"/>
      <c r="T319" s="22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26" t="s">
        <v>126</v>
      </c>
      <c r="AU319" s="226" t="s">
        <v>122</v>
      </c>
      <c r="AV319" s="13" t="s">
        <v>77</v>
      </c>
      <c r="AW319" s="13" t="s">
        <v>33</v>
      </c>
      <c r="AX319" s="13" t="s">
        <v>72</v>
      </c>
      <c r="AY319" s="226" t="s">
        <v>114</v>
      </c>
    </row>
    <row r="320" s="14" customFormat="1">
      <c r="A320" s="14"/>
      <c r="B320" s="227"/>
      <c r="C320" s="228"/>
      <c r="D320" s="218" t="s">
        <v>126</v>
      </c>
      <c r="E320" s="229" t="s">
        <v>19</v>
      </c>
      <c r="F320" s="230" t="s">
        <v>320</v>
      </c>
      <c r="G320" s="228"/>
      <c r="H320" s="231">
        <v>21.059999999999999</v>
      </c>
      <c r="I320" s="232"/>
      <c r="J320" s="228"/>
      <c r="K320" s="228"/>
      <c r="L320" s="233"/>
      <c r="M320" s="234"/>
      <c r="N320" s="235"/>
      <c r="O320" s="235"/>
      <c r="P320" s="235"/>
      <c r="Q320" s="235"/>
      <c r="R320" s="235"/>
      <c r="S320" s="235"/>
      <c r="T320" s="23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37" t="s">
        <v>126</v>
      </c>
      <c r="AU320" s="237" t="s">
        <v>122</v>
      </c>
      <c r="AV320" s="14" t="s">
        <v>122</v>
      </c>
      <c r="AW320" s="14" t="s">
        <v>33</v>
      </c>
      <c r="AX320" s="14" t="s">
        <v>72</v>
      </c>
      <c r="AY320" s="237" t="s">
        <v>114</v>
      </c>
    </row>
    <row r="321" s="14" customFormat="1">
      <c r="A321" s="14"/>
      <c r="B321" s="227"/>
      <c r="C321" s="228"/>
      <c r="D321" s="218" t="s">
        <v>126</v>
      </c>
      <c r="E321" s="229" t="s">
        <v>19</v>
      </c>
      <c r="F321" s="230" t="s">
        <v>321</v>
      </c>
      <c r="G321" s="228"/>
      <c r="H321" s="231">
        <v>-1.0800000000000001</v>
      </c>
      <c r="I321" s="232"/>
      <c r="J321" s="228"/>
      <c r="K321" s="228"/>
      <c r="L321" s="233"/>
      <c r="M321" s="234"/>
      <c r="N321" s="235"/>
      <c r="O321" s="235"/>
      <c r="P321" s="235"/>
      <c r="Q321" s="235"/>
      <c r="R321" s="235"/>
      <c r="S321" s="235"/>
      <c r="T321" s="23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37" t="s">
        <v>126</v>
      </c>
      <c r="AU321" s="237" t="s">
        <v>122</v>
      </c>
      <c r="AV321" s="14" t="s">
        <v>122</v>
      </c>
      <c r="AW321" s="14" t="s">
        <v>33</v>
      </c>
      <c r="AX321" s="14" t="s">
        <v>72</v>
      </c>
      <c r="AY321" s="237" t="s">
        <v>114</v>
      </c>
    </row>
    <row r="322" s="14" customFormat="1">
      <c r="A322" s="14"/>
      <c r="B322" s="227"/>
      <c r="C322" s="228"/>
      <c r="D322" s="218" t="s">
        <v>126</v>
      </c>
      <c r="E322" s="229" t="s">
        <v>19</v>
      </c>
      <c r="F322" s="230" t="s">
        <v>322</v>
      </c>
      <c r="G322" s="228"/>
      <c r="H322" s="231">
        <v>-0.82799999999999996</v>
      </c>
      <c r="I322" s="232"/>
      <c r="J322" s="228"/>
      <c r="K322" s="228"/>
      <c r="L322" s="233"/>
      <c r="M322" s="234"/>
      <c r="N322" s="235"/>
      <c r="O322" s="235"/>
      <c r="P322" s="235"/>
      <c r="Q322" s="235"/>
      <c r="R322" s="235"/>
      <c r="S322" s="235"/>
      <c r="T322" s="23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37" t="s">
        <v>126</v>
      </c>
      <c r="AU322" s="237" t="s">
        <v>122</v>
      </c>
      <c r="AV322" s="14" t="s">
        <v>122</v>
      </c>
      <c r="AW322" s="14" t="s">
        <v>33</v>
      </c>
      <c r="AX322" s="14" t="s">
        <v>72</v>
      </c>
      <c r="AY322" s="237" t="s">
        <v>114</v>
      </c>
    </row>
    <row r="323" s="13" customFormat="1">
      <c r="A323" s="13"/>
      <c r="B323" s="216"/>
      <c r="C323" s="217"/>
      <c r="D323" s="218" t="s">
        <v>126</v>
      </c>
      <c r="E323" s="219" t="s">
        <v>19</v>
      </c>
      <c r="F323" s="220" t="s">
        <v>425</v>
      </c>
      <c r="G323" s="217"/>
      <c r="H323" s="219" t="s">
        <v>19</v>
      </c>
      <c r="I323" s="221"/>
      <c r="J323" s="217"/>
      <c r="K323" s="217"/>
      <c r="L323" s="222"/>
      <c r="M323" s="223"/>
      <c r="N323" s="224"/>
      <c r="O323" s="224"/>
      <c r="P323" s="224"/>
      <c r="Q323" s="224"/>
      <c r="R323" s="224"/>
      <c r="S323" s="224"/>
      <c r="T323" s="22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26" t="s">
        <v>126</v>
      </c>
      <c r="AU323" s="226" t="s">
        <v>122</v>
      </c>
      <c r="AV323" s="13" t="s">
        <v>77</v>
      </c>
      <c r="AW323" s="13" t="s">
        <v>33</v>
      </c>
      <c r="AX323" s="13" t="s">
        <v>72</v>
      </c>
      <c r="AY323" s="226" t="s">
        <v>114</v>
      </c>
    </row>
    <row r="324" s="14" customFormat="1">
      <c r="A324" s="14"/>
      <c r="B324" s="227"/>
      <c r="C324" s="228"/>
      <c r="D324" s="218" t="s">
        <v>126</v>
      </c>
      <c r="E324" s="229" t="s">
        <v>19</v>
      </c>
      <c r="F324" s="230" t="s">
        <v>426</v>
      </c>
      <c r="G324" s="228"/>
      <c r="H324" s="231">
        <v>10.35</v>
      </c>
      <c r="I324" s="232"/>
      <c r="J324" s="228"/>
      <c r="K324" s="228"/>
      <c r="L324" s="233"/>
      <c r="M324" s="234"/>
      <c r="N324" s="235"/>
      <c r="O324" s="235"/>
      <c r="P324" s="235"/>
      <c r="Q324" s="235"/>
      <c r="R324" s="235"/>
      <c r="S324" s="235"/>
      <c r="T324" s="236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37" t="s">
        <v>126</v>
      </c>
      <c r="AU324" s="237" t="s">
        <v>122</v>
      </c>
      <c r="AV324" s="14" t="s">
        <v>122</v>
      </c>
      <c r="AW324" s="14" t="s">
        <v>33</v>
      </c>
      <c r="AX324" s="14" t="s">
        <v>72</v>
      </c>
      <c r="AY324" s="237" t="s">
        <v>114</v>
      </c>
    </row>
    <row r="325" s="13" customFormat="1">
      <c r="A325" s="13"/>
      <c r="B325" s="216"/>
      <c r="C325" s="217"/>
      <c r="D325" s="218" t="s">
        <v>126</v>
      </c>
      <c r="E325" s="219" t="s">
        <v>19</v>
      </c>
      <c r="F325" s="220" t="s">
        <v>360</v>
      </c>
      <c r="G325" s="217"/>
      <c r="H325" s="219" t="s">
        <v>19</v>
      </c>
      <c r="I325" s="221"/>
      <c r="J325" s="217"/>
      <c r="K325" s="217"/>
      <c r="L325" s="222"/>
      <c r="M325" s="223"/>
      <c r="N325" s="224"/>
      <c r="O325" s="224"/>
      <c r="P325" s="224"/>
      <c r="Q325" s="224"/>
      <c r="R325" s="224"/>
      <c r="S325" s="224"/>
      <c r="T325" s="22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26" t="s">
        <v>126</v>
      </c>
      <c r="AU325" s="226" t="s">
        <v>122</v>
      </c>
      <c r="AV325" s="13" t="s">
        <v>77</v>
      </c>
      <c r="AW325" s="13" t="s">
        <v>33</v>
      </c>
      <c r="AX325" s="13" t="s">
        <v>72</v>
      </c>
      <c r="AY325" s="226" t="s">
        <v>114</v>
      </c>
    </row>
    <row r="326" s="14" customFormat="1">
      <c r="A326" s="14"/>
      <c r="B326" s="227"/>
      <c r="C326" s="228"/>
      <c r="D326" s="218" t="s">
        <v>126</v>
      </c>
      <c r="E326" s="229" t="s">
        <v>19</v>
      </c>
      <c r="F326" s="230" t="s">
        <v>361</v>
      </c>
      <c r="G326" s="228"/>
      <c r="H326" s="231">
        <v>2.246</v>
      </c>
      <c r="I326" s="232"/>
      <c r="J326" s="228"/>
      <c r="K326" s="228"/>
      <c r="L326" s="233"/>
      <c r="M326" s="234"/>
      <c r="N326" s="235"/>
      <c r="O326" s="235"/>
      <c r="P326" s="235"/>
      <c r="Q326" s="235"/>
      <c r="R326" s="235"/>
      <c r="S326" s="235"/>
      <c r="T326" s="23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37" t="s">
        <v>126</v>
      </c>
      <c r="AU326" s="237" t="s">
        <v>122</v>
      </c>
      <c r="AV326" s="14" t="s">
        <v>122</v>
      </c>
      <c r="AW326" s="14" t="s">
        <v>33</v>
      </c>
      <c r="AX326" s="14" t="s">
        <v>72</v>
      </c>
      <c r="AY326" s="237" t="s">
        <v>114</v>
      </c>
    </row>
    <row r="327" s="15" customFormat="1">
      <c r="A327" s="15"/>
      <c r="B327" s="238"/>
      <c r="C327" s="239"/>
      <c r="D327" s="218" t="s">
        <v>126</v>
      </c>
      <c r="E327" s="240" t="s">
        <v>19</v>
      </c>
      <c r="F327" s="241" t="s">
        <v>131</v>
      </c>
      <c r="G327" s="239"/>
      <c r="H327" s="242">
        <v>248.72399999999999</v>
      </c>
      <c r="I327" s="243"/>
      <c r="J327" s="239"/>
      <c r="K327" s="239"/>
      <c r="L327" s="244"/>
      <c r="M327" s="245"/>
      <c r="N327" s="246"/>
      <c r="O327" s="246"/>
      <c r="P327" s="246"/>
      <c r="Q327" s="246"/>
      <c r="R327" s="246"/>
      <c r="S327" s="246"/>
      <c r="T327" s="247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48" t="s">
        <v>126</v>
      </c>
      <c r="AU327" s="248" t="s">
        <v>122</v>
      </c>
      <c r="AV327" s="15" t="s">
        <v>121</v>
      </c>
      <c r="AW327" s="15" t="s">
        <v>33</v>
      </c>
      <c r="AX327" s="15" t="s">
        <v>77</v>
      </c>
      <c r="AY327" s="248" t="s">
        <v>114</v>
      </c>
    </row>
    <row r="328" s="2" customFormat="1" ht="24.15" customHeight="1">
      <c r="A328" s="39"/>
      <c r="B328" s="40"/>
      <c r="C328" s="198" t="s">
        <v>427</v>
      </c>
      <c r="D328" s="198" t="s">
        <v>116</v>
      </c>
      <c r="E328" s="199" t="s">
        <v>428</v>
      </c>
      <c r="F328" s="200" t="s">
        <v>429</v>
      </c>
      <c r="G328" s="201" t="s">
        <v>171</v>
      </c>
      <c r="H328" s="202">
        <v>247.78800000000001</v>
      </c>
      <c r="I328" s="203"/>
      <c r="J328" s="204">
        <f>ROUND(I328*H328,2)</f>
        <v>0</v>
      </c>
      <c r="K328" s="200" t="s">
        <v>120</v>
      </c>
      <c r="L328" s="45"/>
      <c r="M328" s="205" t="s">
        <v>19</v>
      </c>
      <c r="N328" s="206" t="s">
        <v>44</v>
      </c>
      <c r="O328" s="85"/>
      <c r="P328" s="207">
        <f>O328*H328</f>
        <v>0</v>
      </c>
      <c r="Q328" s="207">
        <v>0.0028500000000000001</v>
      </c>
      <c r="R328" s="207">
        <f>Q328*H328</f>
        <v>0.70619580000000004</v>
      </c>
      <c r="S328" s="207">
        <v>0</v>
      </c>
      <c r="T328" s="208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09" t="s">
        <v>121</v>
      </c>
      <c r="AT328" s="209" t="s">
        <v>116</v>
      </c>
      <c r="AU328" s="209" t="s">
        <v>122</v>
      </c>
      <c r="AY328" s="18" t="s">
        <v>114</v>
      </c>
      <c r="BE328" s="210">
        <f>IF(N328="základní",J328,0)</f>
        <v>0</v>
      </c>
      <c r="BF328" s="210">
        <f>IF(N328="snížená",J328,0)</f>
        <v>0</v>
      </c>
      <c r="BG328" s="210">
        <f>IF(N328="zákl. přenesená",J328,0)</f>
        <v>0</v>
      </c>
      <c r="BH328" s="210">
        <f>IF(N328="sníž. přenesená",J328,0)</f>
        <v>0</v>
      </c>
      <c r="BI328" s="210">
        <f>IF(N328="nulová",J328,0)</f>
        <v>0</v>
      </c>
      <c r="BJ328" s="18" t="s">
        <v>122</v>
      </c>
      <c r="BK328" s="210">
        <f>ROUND(I328*H328,2)</f>
        <v>0</v>
      </c>
      <c r="BL328" s="18" t="s">
        <v>121</v>
      </c>
      <c r="BM328" s="209" t="s">
        <v>430</v>
      </c>
    </row>
    <row r="329" s="2" customFormat="1">
      <c r="A329" s="39"/>
      <c r="B329" s="40"/>
      <c r="C329" s="41"/>
      <c r="D329" s="211" t="s">
        <v>124</v>
      </c>
      <c r="E329" s="41"/>
      <c r="F329" s="212" t="s">
        <v>431</v>
      </c>
      <c r="G329" s="41"/>
      <c r="H329" s="41"/>
      <c r="I329" s="213"/>
      <c r="J329" s="41"/>
      <c r="K329" s="41"/>
      <c r="L329" s="45"/>
      <c r="M329" s="214"/>
      <c r="N329" s="215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124</v>
      </c>
      <c r="AU329" s="18" t="s">
        <v>122</v>
      </c>
    </row>
    <row r="330" s="2" customFormat="1" ht="16.5" customHeight="1">
      <c r="A330" s="39"/>
      <c r="B330" s="40"/>
      <c r="C330" s="198" t="s">
        <v>432</v>
      </c>
      <c r="D330" s="198" t="s">
        <v>116</v>
      </c>
      <c r="E330" s="199" t="s">
        <v>433</v>
      </c>
      <c r="F330" s="200" t="s">
        <v>434</v>
      </c>
      <c r="G330" s="201" t="s">
        <v>171</v>
      </c>
      <c r="H330" s="202">
        <v>5.3959999999999999</v>
      </c>
      <c r="I330" s="203"/>
      <c r="J330" s="204">
        <f>ROUND(I330*H330,2)</f>
        <v>0</v>
      </c>
      <c r="K330" s="200" t="s">
        <v>120</v>
      </c>
      <c r="L330" s="45"/>
      <c r="M330" s="205" t="s">
        <v>19</v>
      </c>
      <c r="N330" s="206" t="s">
        <v>44</v>
      </c>
      <c r="O330" s="85"/>
      <c r="P330" s="207">
        <f>O330*H330</f>
        <v>0</v>
      </c>
      <c r="Q330" s="207">
        <v>0.1837</v>
      </c>
      <c r="R330" s="207">
        <f>Q330*H330</f>
        <v>0.99124520000000005</v>
      </c>
      <c r="S330" s="207">
        <v>0</v>
      </c>
      <c r="T330" s="208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09" t="s">
        <v>121</v>
      </c>
      <c r="AT330" s="209" t="s">
        <v>116</v>
      </c>
      <c r="AU330" s="209" t="s">
        <v>122</v>
      </c>
      <c r="AY330" s="18" t="s">
        <v>114</v>
      </c>
      <c r="BE330" s="210">
        <f>IF(N330="základní",J330,0)</f>
        <v>0</v>
      </c>
      <c r="BF330" s="210">
        <f>IF(N330="snížená",J330,0)</f>
        <v>0</v>
      </c>
      <c r="BG330" s="210">
        <f>IF(N330="zákl. přenesená",J330,0)</f>
        <v>0</v>
      </c>
      <c r="BH330" s="210">
        <f>IF(N330="sníž. přenesená",J330,0)</f>
        <v>0</v>
      </c>
      <c r="BI330" s="210">
        <f>IF(N330="nulová",J330,0)</f>
        <v>0</v>
      </c>
      <c r="BJ330" s="18" t="s">
        <v>122</v>
      </c>
      <c r="BK330" s="210">
        <f>ROUND(I330*H330,2)</f>
        <v>0</v>
      </c>
      <c r="BL330" s="18" t="s">
        <v>121</v>
      </c>
      <c r="BM330" s="209" t="s">
        <v>435</v>
      </c>
    </row>
    <row r="331" s="2" customFormat="1">
      <c r="A331" s="39"/>
      <c r="B331" s="40"/>
      <c r="C331" s="41"/>
      <c r="D331" s="211" t="s">
        <v>124</v>
      </c>
      <c r="E331" s="41"/>
      <c r="F331" s="212" t="s">
        <v>436</v>
      </c>
      <c r="G331" s="41"/>
      <c r="H331" s="41"/>
      <c r="I331" s="213"/>
      <c r="J331" s="41"/>
      <c r="K331" s="41"/>
      <c r="L331" s="45"/>
      <c r="M331" s="214"/>
      <c r="N331" s="215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124</v>
      </c>
      <c r="AU331" s="18" t="s">
        <v>122</v>
      </c>
    </row>
    <row r="332" s="13" customFormat="1">
      <c r="A332" s="13"/>
      <c r="B332" s="216"/>
      <c r="C332" s="217"/>
      <c r="D332" s="218" t="s">
        <v>126</v>
      </c>
      <c r="E332" s="219" t="s">
        <v>19</v>
      </c>
      <c r="F332" s="220" t="s">
        <v>437</v>
      </c>
      <c r="G332" s="217"/>
      <c r="H332" s="219" t="s">
        <v>19</v>
      </c>
      <c r="I332" s="221"/>
      <c r="J332" s="217"/>
      <c r="K332" s="217"/>
      <c r="L332" s="222"/>
      <c r="M332" s="223"/>
      <c r="N332" s="224"/>
      <c r="O332" s="224"/>
      <c r="P332" s="224"/>
      <c r="Q332" s="224"/>
      <c r="R332" s="224"/>
      <c r="S332" s="224"/>
      <c r="T332" s="22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26" t="s">
        <v>126</v>
      </c>
      <c r="AU332" s="226" t="s">
        <v>122</v>
      </c>
      <c r="AV332" s="13" t="s">
        <v>77</v>
      </c>
      <c r="AW332" s="13" t="s">
        <v>33</v>
      </c>
      <c r="AX332" s="13" t="s">
        <v>72</v>
      </c>
      <c r="AY332" s="226" t="s">
        <v>114</v>
      </c>
    </row>
    <row r="333" s="14" customFormat="1">
      <c r="A333" s="14"/>
      <c r="B333" s="227"/>
      <c r="C333" s="228"/>
      <c r="D333" s="218" t="s">
        <v>126</v>
      </c>
      <c r="E333" s="229" t="s">
        <v>19</v>
      </c>
      <c r="F333" s="230" t="s">
        <v>438</v>
      </c>
      <c r="G333" s="228"/>
      <c r="H333" s="231">
        <v>5.3959999999999999</v>
      </c>
      <c r="I333" s="232"/>
      <c r="J333" s="228"/>
      <c r="K333" s="228"/>
      <c r="L333" s="233"/>
      <c r="M333" s="234"/>
      <c r="N333" s="235"/>
      <c r="O333" s="235"/>
      <c r="P333" s="235"/>
      <c r="Q333" s="235"/>
      <c r="R333" s="235"/>
      <c r="S333" s="235"/>
      <c r="T333" s="23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37" t="s">
        <v>126</v>
      </c>
      <c r="AU333" s="237" t="s">
        <v>122</v>
      </c>
      <c r="AV333" s="14" t="s">
        <v>122</v>
      </c>
      <c r="AW333" s="14" t="s">
        <v>33</v>
      </c>
      <c r="AX333" s="14" t="s">
        <v>77</v>
      </c>
      <c r="AY333" s="237" t="s">
        <v>114</v>
      </c>
    </row>
    <row r="334" s="12" customFormat="1" ht="22.8" customHeight="1">
      <c r="A334" s="12"/>
      <c r="B334" s="182"/>
      <c r="C334" s="183"/>
      <c r="D334" s="184" t="s">
        <v>71</v>
      </c>
      <c r="E334" s="196" t="s">
        <v>168</v>
      </c>
      <c r="F334" s="196" t="s">
        <v>439</v>
      </c>
      <c r="G334" s="183"/>
      <c r="H334" s="183"/>
      <c r="I334" s="186"/>
      <c r="J334" s="197">
        <f>BK334</f>
        <v>0</v>
      </c>
      <c r="K334" s="183"/>
      <c r="L334" s="188"/>
      <c r="M334" s="189"/>
      <c r="N334" s="190"/>
      <c r="O334" s="190"/>
      <c r="P334" s="191">
        <f>SUM(P335:P386)</f>
        <v>0</v>
      </c>
      <c r="Q334" s="190"/>
      <c r="R334" s="191">
        <f>SUM(R335:R386)</f>
        <v>1.7747948200000001</v>
      </c>
      <c r="S334" s="190"/>
      <c r="T334" s="192">
        <f>SUM(T335:T386)</f>
        <v>9.0414300000000001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193" t="s">
        <v>77</v>
      </c>
      <c r="AT334" s="194" t="s">
        <v>71</v>
      </c>
      <c r="AU334" s="194" t="s">
        <v>77</v>
      </c>
      <c r="AY334" s="193" t="s">
        <v>114</v>
      </c>
      <c r="BK334" s="195">
        <f>SUM(BK335:BK386)</f>
        <v>0</v>
      </c>
    </row>
    <row r="335" s="2" customFormat="1" ht="24.15" customHeight="1">
      <c r="A335" s="39"/>
      <c r="B335" s="40"/>
      <c r="C335" s="198" t="s">
        <v>440</v>
      </c>
      <c r="D335" s="198" t="s">
        <v>116</v>
      </c>
      <c r="E335" s="199" t="s">
        <v>441</v>
      </c>
      <c r="F335" s="200" t="s">
        <v>442</v>
      </c>
      <c r="G335" s="201" t="s">
        <v>171</v>
      </c>
      <c r="H335" s="202">
        <v>239.5</v>
      </c>
      <c r="I335" s="203"/>
      <c r="J335" s="204">
        <f>ROUND(I335*H335,2)</f>
        <v>0</v>
      </c>
      <c r="K335" s="200" t="s">
        <v>120</v>
      </c>
      <c r="L335" s="45"/>
      <c r="M335" s="205" t="s">
        <v>19</v>
      </c>
      <c r="N335" s="206" t="s">
        <v>44</v>
      </c>
      <c r="O335" s="85"/>
      <c r="P335" s="207">
        <f>O335*H335</f>
        <v>0</v>
      </c>
      <c r="Q335" s="207">
        <v>0</v>
      </c>
      <c r="R335" s="207">
        <f>Q335*H335</f>
        <v>0</v>
      </c>
      <c r="S335" s="207">
        <v>0.029000000000000001</v>
      </c>
      <c r="T335" s="208">
        <f>S335*H335</f>
        <v>6.9455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09" t="s">
        <v>121</v>
      </c>
      <c r="AT335" s="209" t="s">
        <v>116</v>
      </c>
      <c r="AU335" s="209" t="s">
        <v>122</v>
      </c>
      <c r="AY335" s="18" t="s">
        <v>114</v>
      </c>
      <c r="BE335" s="210">
        <f>IF(N335="základní",J335,0)</f>
        <v>0</v>
      </c>
      <c r="BF335" s="210">
        <f>IF(N335="snížená",J335,0)</f>
        <v>0</v>
      </c>
      <c r="BG335" s="210">
        <f>IF(N335="zákl. přenesená",J335,0)</f>
        <v>0</v>
      </c>
      <c r="BH335" s="210">
        <f>IF(N335="sníž. přenesená",J335,0)</f>
        <v>0</v>
      </c>
      <c r="BI335" s="210">
        <f>IF(N335="nulová",J335,0)</f>
        <v>0</v>
      </c>
      <c r="BJ335" s="18" t="s">
        <v>122</v>
      </c>
      <c r="BK335" s="210">
        <f>ROUND(I335*H335,2)</f>
        <v>0</v>
      </c>
      <c r="BL335" s="18" t="s">
        <v>121</v>
      </c>
      <c r="BM335" s="209" t="s">
        <v>443</v>
      </c>
    </row>
    <row r="336" s="2" customFormat="1">
      <c r="A336" s="39"/>
      <c r="B336" s="40"/>
      <c r="C336" s="41"/>
      <c r="D336" s="211" t="s">
        <v>124</v>
      </c>
      <c r="E336" s="41"/>
      <c r="F336" s="212" t="s">
        <v>444</v>
      </c>
      <c r="G336" s="41"/>
      <c r="H336" s="41"/>
      <c r="I336" s="213"/>
      <c r="J336" s="41"/>
      <c r="K336" s="41"/>
      <c r="L336" s="45"/>
      <c r="M336" s="214"/>
      <c r="N336" s="215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124</v>
      </c>
      <c r="AU336" s="18" t="s">
        <v>122</v>
      </c>
    </row>
    <row r="337" s="13" customFormat="1">
      <c r="A337" s="13"/>
      <c r="B337" s="216"/>
      <c r="C337" s="217"/>
      <c r="D337" s="218" t="s">
        <v>126</v>
      </c>
      <c r="E337" s="219" t="s">
        <v>19</v>
      </c>
      <c r="F337" s="220" t="s">
        <v>214</v>
      </c>
      <c r="G337" s="217"/>
      <c r="H337" s="219" t="s">
        <v>19</v>
      </c>
      <c r="I337" s="221"/>
      <c r="J337" s="217"/>
      <c r="K337" s="217"/>
      <c r="L337" s="222"/>
      <c r="M337" s="223"/>
      <c r="N337" s="224"/>
      <c r="O337" s="224"/>
      <c r="P337" s="224"/>
      <c r="Q337" s="224"/>
      <c r="R337" s="224"/>
      <c r="S337" s="224"/>
      <c r="T337" s="22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26" t="s">
        <v>126</v>
      </c>
      <c r="AU337" s="226" t="s">
        <v>122</v>
      </c>
      <c r="AV337" s="13" t="s">
        <v>77</v>
      </c>
      <c r="AW337" s="13" t="s">
        <v>33</v>
      </c>
      <c r="AX337" s="13" t="s">
        <v>72</v>
      </c>
      <c r="AY337" s="226" t="s">
        <v>114</v>
      </c>
    </row>
    <row r="338" s="14" customFormat="1">
      <c r="A338" s="14"/>
      <c r="B338" s="227"/>
      <c r="C338" s="228"/>
      <c r="D338" s="218" t="s">
        <v>126</v>
      </c>
      <c r="E338" s="229" t="s">
        <v>19</v>
      </c>
      <c r="F338" s="230" t="s">
        <v>215</v>
      </c>
      <c r="G338" s="228"/>
      <c r="H338" s="231">
        <v>221.11000000000001</v>
      </c>
      <c r="I338" s="232"/>
      <c r="J338" s="228"/>
      <c r="K338" s="228"/>
      <c r="L338" s="233"/>
      <c r="M338" s="234"/>
      <c r="N338" s="235"/>
      <c r="O338" s="235"/>
      <c r="P338" s="235"/>
      <c r="Q338" s="235"/>
      <c r="R338" s="235"/>
      <c r="S338" s="235"/>
      <c r="T338" s="23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37" t="s">
        <v>126</v>
      </c>
      <c r="AU338" s="237" t="s">
        <v>122</v>
      </c>
      <c r="AV338" s="14" t="s">
        <v>122</v>
      </c>
      <c r="AW338" s="14" t="s">
        <v>33</v>
      </c>
      <c r="AX338" s="14" t="s">
        <v>72</v>
      </c>
      <c r="AY338" s="237" t="s">
        <v>114</v>
      </c>
    </row>
    <row r="339" s="14" customFormat="1">
      <c r="A339" s="14"/>
      <c r="B339" s="227"/>
      <c r="C339" s="228"/>
      <c r="D339" s="218" t="s">
        <v>126</v>
      </c>
      <c r="E339" s="229" t="s">
        <v>19</v>
      </c>
      <c r="F339" s="230" t="s">
        <v>216</v>
      </c>
      <c r="G339" s="228"/>
      <c r="H339" s="231">
        <v>30.300000000000001</v>
      </c>
      <c r="I339" s="232"/>
      <c r="J339" s="228"/>
      <c r="K339" s="228"/>
      <c r="L339" s="233"/>
      <c r="M339" s="234"/>
      <c r="N339" s="235"/>
      <c r="O339" s="235"/>
      <c r="P339" s="235"/>
      <c r="Q339" s="235"/>
      <c r="R339" s="235"/>
      <c r="S339" s="235"/>
      <c r="T339" s="236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37" t="s">
        <v>126</v>
      </c>
      <c r="AU339" s="237" t="s">
        <v>122</v>
      </c>
      <c r="AV339" s="14" t="s">
        <v>122</v>
      </c>
      <c r="AW339" s="14" t="s">
        <v>33</v>
      </c>
      <c r="AX339" s="14" t="s">
        <v>72</v>
      </c>
      <c r="AY339" s="237" t="s">
        <v>114</v>
      </c>
    </row>
    <row r="340" s="14" customFormat="1">
      <c r="A340" s="14"/>
      <c r="B340" s="227"/>
      <c r="C340" s="228"/>
      <c r="D340" s="218" t="s">
        <v>126</v>
      </c>
      <c r="E340" s="229" t="s">
        <v>19</v>
      </c>
      <c r="F340" s="230" t="s">
        <v>217</v>
      </c>
      <c r="G340" s="228"/>
      <c r="H340" s="231">
        <v>-2.52</v>
      </c>
      <c r="I340" s="232"/>
      <c r="J340" s="228"/>
      <c r="K340" s="228"/>
      <c r="L340" s="233"/>
      <c r="M340" s="234"/>
      <c r="N340" s="235"/>
      <c r="O340" s="235"/>
      <c r="P340" s="235"/>
      <c r="Q340" s="235"/>
      <c r="R340" s="235"/>
      <c r="S340" s="235"/>
      <c r="T340" s="23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37" t="s">
        <v>126</v>
      </c>
      <c r="AU340" s="237" t="s">
        <v>122</v>
      </c>
      <c r="AV340" s="14" t="s">
        <v>122</v>
      </c>
      <c r="AW340" s="14" t="s">
        <v>33</v>
      </c>
      <c r="AX340" s="14" t="s">
        <v>72</v>
      </c>
      <c r="AY340" s="237" t="s">
        <v>114</v>
      </c>
    </row>
    <row r="341" s="14" customFormat="1">
      <c r="A341" s="14"/>
      <c r="B341" s="227"/>
      <c r="C341" s="228"/>
      <c r="D341" s="218" t="s">
        <v>126</v>
      </c>
      <c r="E341" s="229" t="s">
        <v>19</v>
      </c>
      <c r="F341" s="230" t="s">
        <v>218</v>
      </c>
      <c r="G341" s="228"/>
      <c r="H341" s="231">
        <v>-4.3200000000000003</v>
      </c>
      <c r="I341" s="232"/>
      <c r="J341" s="228"/>
      <c r="K341" s="228"/>
      <c r="L341" s="233"/>
      <c r="M341" s="234"/>
      <c r="N341" s="235"/>
      <c r="O341" s="235"/>
      <c r="P341" s="235"/>
      <c r="Q341" s="235"/>
      <c r="R341" s="235"/>
      <c r="S341" s="235"/>
      <c r="T341" s="23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37" t="s">
        <v>126</v>
      </c>
      <c r="AU341" s="237" t="s">
        <v>122</v>
      </c>
      <c r="AV341" s="14" t="s">
        <v>122</v>
      </c>
      <c r="AW341" s="14" t="s">
        <v>33</v>
      </c>
      <c r="AX341" s="14" t="s">
        <v>72</v>
      </c>
      <c r="AY341" s="237" t="s">
        <v>114</v>
      </c>
    </row>
    <row r="342" s="14" customFormat="1">
      <c r="A342" s="14"/>
      <c r="B342" s="227"/>
      <c r="C342" s="228"/>
      <c r="D342" s="218" t="s">
        <v>126</v>
      </c>
      <c r="E342" s="229" t="s">
        <v>19</v>
      </c>
      <c r="F342" s="230" t="s">
        <v>219</v>
      </c>
      <c r="G342" s="228"/>
      <c r="H342" s="231">
        <v>-5.4000000000000004</v>
      </c>
      <c r="I342" s="232"/>
      <c r="J342" s="228"/>
      <c r="K342" s="228"/>
      <c r="L342" s="233"/>
      <c r="M342" s="234"/>
      <c r="N342" s="235"/>
      <c r="O342" s="235"/>
      <c r="P342" s="235"/>
      <c r="Q342" s="235"/>
      <c r="R342" s="235"/>
      <c r="S342" s="235"/>
      <c r="T342" s="236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37" t="s">
        <v>126</v>
      </c>
      <c r="AU342" s="237" t="s">
        <v>122</v>
      </c>
      <c r="AV342" s="14" t="s">
        <v>122</v>
      </c>
      <c r="AW342" s="14" t="s">
        <v>33</v>
      </c>
      <c r="AX342" s="14" t="s">
        <v>72</v>
      </c>
      <c r="AY342" s="237" t="s">
        <v>114</v>
      </c>
    </row>
    <row r="343" s="14" customFormat="1">
      <c r="A343" s="14"/>
      <c r="B343" s="227"/>
      <c r="C343" s="228"/>
      <c r="D343" s="218" t="s">
        <v>126</v>
      </c>
      <c r="E343" s="229" t="s">
        <v>19</v>
      </c>
      <c r="F343" s="230" t="s">
        <v>220</v>
      </c>
      <c r="G343" s="228"/>
      <c r="H343" s="231">
        <v>-1.0800000000000001</v>
      </c>
      <c r="I343" s="232"/>
      <c r="J343" s="228"/>
      <c r="K343" s="228"/>
      <c r="L343" s="233"/>
      <c r="M343" s="234"/>
      <c r="N343" s="235"/>
      <c r="O343" s="235"/>
      <c r="P343" s="235"/>
      <c r="Q343" s="235"/>
      <c r="R343" s="235"/>
      <c r="S343" s="235"/>
      <c r="T343" s="236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37" t="s">
        <v>126</v>
      </c>
      <c r="AU343" s="237" t="s">
        <v>122</v>
      </c>
      <c r="AV343" s="14" t="s">
        <v>122</v>
      </c>
      <c r="AW343" s="14" t="s">
        <v>33</v>
      </c>
      <c r="AX343" s="14" t="s">
        <v>72</v>
      </c>
      <c r="AY343" s="237" t="s">
        <v>114</v>
      </c>
    </row>
    <row r="344" s="14" customFormat="1">
      <c r="A344" s="14"/>
      <c r="B344" s="227"/>
      <c r="C344" s="228"/>
      <c r="D344" s="218" t="s">
        <v>126</v>
      </c>
      <c r="E344" s="229" t="s">
        <v>19</v>
      </c>
      <c r="F344" s="230" t="s">
        <v>221</v>
      </c>
      <c r="G344" s="228"/>
      <c r="H344" s="231">
        <v>-2.8799999999999999</v>
      </c>
      <c r="I344" s="232"/>
      <c r="J344" s="228"/>
      <c r="K344" s="228"/>
      <c r="L344" s="233"/>
      <c r="M344" s="234"/>
      <c r="N344" s="235"/>
      <c r="O344" s="235"/>
      <c r="P344" s="235"/>
      <c r="Q344" s="235"/>
      <c r="R344" s="235"/>
      <c r="S344" s="235"/>
      <c r="T344" s="236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37" t="s">
        <v>126</v>
      </c>
      <c r="AU344" s="237" t="s">
        <v>122</v>
      </c>
      <c r="AV344" s="14" t="s">
        <v>122</v>
      </c>
      <c r="AW344" s="14" t="s">
        <v>33</v>
      </c>
      <c r="AX344" s="14" t="s">
        <v>72</v>
      </c>
      <c r="AY344" s="237" t="s">
        <v>114</v>
      </c>
    </row>
    <row r="345" s="14" customFormat="1">
      <c r="A345" s="14"/>
      <c r="B345" s="227"/>
      <c r="C345" s="228"/>
      <c r="D345" s="218" t="s">
        <v>126</v>
      </c>
      <c r="E345" s="229" t="s">
        <v>19</v>
      </c>
      <c r="F345" s="230" t="s">
        <v>222</v>
      </c>
      <c r="G345" s="228"/>
      <c r="H345" s="231">
        <v>-0.54000000000000004</v>
      </c>
      <c r="I345" s="232"/>
      <c r="J345" s="228"/>
      <c r="K345" s="228"/>
      <c r="L345" s="233"/>
      <c r="M345" s="234"/>
      <c r="N345" s="235"/>
      <c r="O345" s="235"/>
      <c r="P345" s="235"/>
      <c r="Q345" s="235"/>
      <c r="R345" s="235"/>
      <c r="S345" s="235"/>
      <c r="T345" s="23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37" t="s">
        <v>126</v>
      </c>
      <c r="AU345" s="237" t="s">
        <v>122</v>
      </c>
      <c r="AV345" s="14" t="s">
        <v>122</v>
      </c>
      <c r="AW345" s="14" t="s">
        <v>33</v>
      </c>
      <c r="AX345" s="14" t="s">
        <v>72</v>
      </c>
      <c r="AY345" s="237" t="s">
        <v>114</v>
      </c>
    </row>
    <row r="346" s="14" customFormat="1">
      <c r="A346" s="14"/>
      <c r="B346" s="227"/>
      <c r="C346" s="228"/>
      <c r="D346" s="218" t="s">
        <v>126</v>
      </c>
      <c r="E346" s="229" t="s">
        <v>19</v>
      </c>
      <c r="F346" s="230" t="s">
        <v>223</v>
      </c>
      <c r="G346" s="228"/>
      <c r="H346" s="231">
        <v>1.6200000000000001</v>
      </c>
      <c r="I346" s="232"/>
      <c r="J346" s="228"/>
      <c r="K346" s="228"/>
      <c r="L346" s="233"/>
      <c r="M346" s="234"/>
      <c r="N346" s="235"/>
      <c r="O346" s="235"/>
      <c r="P346" s="235"/>
      <c r="Q346" s="235"/>
      <c r="R346" s="235"/>
      <c r="S346" s="235"/>
      <c r="T346" s="23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37" t="s">
        <v>126</v>
      </c>
      <c r="AU346" s="237" t="s">
        <v>122</v>
      </c>
      <c r="AV346" s="14" t="s">
        <v>122</v>
      </c>
      <c r="AW346" s="14" t="s">
        <v>33</v>
      </c>
      <c r="AX346" s="14" t="s">
        <v>72</v>
      </c>
      <c r="AY346" s="237" t="s">
        <v>114</v>
      </c>
    </row>
    <row r="347" s="14" customFormat="1">
      <c r="A347" s="14"/>
      <c r="B347" s="227"/>
      <c r="C347" s="228"/>
      <c r="D347" s="218" t="s">
        <v>126</v>
      </c>
      <c r="E347" s="229" t="s">
        <v>19</v>
      </c>
      <c r="F347" s="230" t="s">
        <v>224</v>
      </c>
      <c r="G347" s="228"/>
      <c r="H347" s="231">
        <v>1.0800000000000001</v>
      </c>
      <c r="I347" s="232"/>
      <c r="J347" s="228"/>
      <c r="K347" s="228"/>
      <c r="L347" s="233"/>
      <c r="M347" s="234"/>
      <c r="N347" s="235"/>
      <c r="O347" s="235"/>
      <c r="P347" s="235"/>
      <c r="Q347" s="235"/>
      <c r="R347" s="235"/>
      <c r="S347" s="235"/>
      <c r="T347" s="236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37" t="s">
        <v>126</v>
      </c>
      <c r="AU347" s="237" t="s">
        <v>122</v>
      </c>
      <c r="AV347" s="14" t="s">
        <v>122</v>
      </c>
      <c r="AW347" s="14" t="s">
        <v>33</v>
      </c>
      <c r="AX347" s="14" t="s">
        <v>72</v>
      </c>
      <c r="AY347" s="237" t="s">
        <v>114</v>
      </c>
    </row>
    <row r="348" s="14" customFormat="1">
      <c r="A348" s="14"/>
      <c r="B348" s="227"/>
      <c r="C348" s="228"/>
      <c r="D348" s="218" t="s">
        <v>126</v>
      </c>
      <c r="E348" s="229" t="s">
        <v>19</v>
      </c>
      <c r="F348" s="230" t="s">
        <v>225</v>
      </c>
      <c r="G348" s="228"/>
      <c r="H348" s="231">
        <v>1.1399999999999999</v>
      </c>
      <c r="I348" s="232"/>
      <c r="J348" s="228"/>
      <c r="K348" s="228"/>
      <c r="L348" s="233"/>
      <c r="M348" s="234"/>
      <c r="N348" s="235"/>
      <c r="O348" s="235"/>
      <c r="P348" s="235"/>
      <c r="Q348" s="235"/>
      <c r="R348" s="235"/>
      <c r="S348" s="235"/>
      <c r="T348" s="236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37" t="s">
        <v>126</v>
      </c>
      <c r="AU348" s="237" t="s">
        <v>122</v>
      </c>
      <c r="AV348" s="14" t="s">
        <v>122</v>
      </c>
      <c r="AW348" s="14" t="s">
        <v>33</v>
      </c>
      <c r="AX348" s="14" t="s">
        <v>72</v>
      </c>
      <c r="AY348" s="237" t="s">
        <v>114</v>
      </c>
    </row>
    <row r="349" s="14" customFormat="1">
      <c r="A349" s="14"/>
      <c r="B349" s="227"/>
      <c r="C349" s="228"/>
      <c r="D349" s="218" t="s">
        <v>126</v>
      </c>
      <c r="E349" s="229" t="s">
        <v>19</v>
      </c>
      <c r="F349" s="230" t="s">
        <v>226</v>
      </c>
      <c r="G349" s="228"/>
      <c r="H349" s="231">
        <v>0.98999999999999999</v>
      </c>
      <c r="I349" s="232"/>
      <c r="J349" s="228"/>
      <c r="K349" s="228"/>
      <c r="L349" s="233"/>
      <c r="M349" s="234"/>
      <c r="N349" s="235"/>
      <c r="O349" s="235"/>
      <c r="P349" s="235"/>
      <c r="Q349" s="235"/>
      <c r="R349" s="235"/>
      <c r="S349" s="235"/>
      <c r="T349" s="23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37" t="s">
        <v>126</v>
      </c>
      <c r="AU349" s="237" t="s">
        <v>122</v>
      </c>
      <c r="AV349" s="14" t="s">
        <v>122</v>
      </c>
      <c r="AW349" s="14" t="s">
        <v>33</v>
      </c>
      <c r="AX349" s="14" t="s">
        <v>72</v>
      </c>
      <c r="AY349" s="237" t="s">
        <v>114</v>
      </c>
    </row>
    <row r="350" s="15" customFormat="1">
      <c r="A350" s="15"/>
      <c r="B350" s="238"/>
      <c r="C350" s="239"/>
      <c r="D350" s="218" t="s">
        <v>126</v>
      </c>
      <c r="E350" s="240" t="s">
        <v>19</v>
      </c>
      <c r="F350" s="241" t="s">
        <v>131</v>
      </c>
      <c r="G350" s="239"/>
      <c r="H350" s="242">
        <v>239.50000000000003</v>
      </c>
      <c r="I350" s="243"/>
      <c r="J350" s="239"/>
      <c r="K350" s="239"/>
      <c r="L350" s="244"/>
      <c r="M350" s="245"/>
      <c r="N350" s="246"/>
      <c r="O350" s="246"/>
      <c r="P350" s="246"/>
      <c r="Q350" s="246"/>
      <c r="R350" s="246"/>
      <c r="S350" s="246"/>
      <c r="T350" s="247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48" t="s">
        <v>126</v>
      </c>
      <c r="AU350" s="248" t="s">
        <v>122</v>
      </c>
      <c r="AV350" s="15" t="s">
        <v>121</v>
      </c>
      <c r="AW350" s="15" t="s">
        <v>33</v>
      </c>
      <c r="AX350" s="15" t="s">
        <v>77</v>
      </c>
      <c r="AY350" s="248" t="s">
        <v>114</v>
      </c>
    </row>
    <row r="351" s="2" customFormat="1" ht="24.15" customHeight="1">
      <c r="A351" s="39"/>
      <c r="B351" s="40"/>
      <c r="C351" s="198" t="s">
        <v>445</v>
      </c>
      <c r="D351" s="198" t="s">
        <v>116</v>
      </c>
      <c r="E351" s="199" t="s">
        <v>446</v>
      </c>
      <c r="F351" s="200" t="s">
        <v>447</v>
      </c>
      <c r="G351" s="201" t="s">
        <v>171</v>
      </c>
      <c r="H351" s="202">
        <v>3.6200000000000001</v>
      </c>
      <c r="I351" s="203"/>
      <c r="J351" s="204">
        <f>ROUND(I351*H351,2)</f>
        <v>0</v>
      </c>
      <c r="K351" s="200" t="s">
        <v>120</v>
      </c>
      <c r="L351" s="45"/>
      <c r="M351" s="205" t="s">
        <v>19</v>
      </c>
      <c r="N351" s="206" t="s">
        <v>44</v>
      </c>
      <c r="O351" s="85"/>
      <c r="P351" s="207">
        <f>O351*H351</f>
        <v>0</v>
      </c>
      <c r="Q351" s="207">
        <v>0</v>
      </c>
      <c r="R351" s="207">
        <f>Q351*H351</f>
        <v>0</v>
      </c>
      <c r="S351" s="207">
        <v>0.058999999999999997</v>
      </c>
      <c r="T351" s="208">
        <f>S351*H351</f>
        <v>0.21357999999999999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09" t="s">
        <v>121</v>
      </c>
      <c r="AT351" s="209" t="s">
        <v>116</v>
      </c>
      <c r="AU351" s="209" t="s">
        <v>122</v>
      </c>
      <c r="AY351" s="18" t="s">
        <v>114</v>
      </c>
      <c r="BE351" s="210">
        <f>IF(N351="základní",J351,0)</f>
        <v>0</v>
      </c>
      <c r="BF351" s="210">
        <f>IF(N351="snížená",J351,0)</f>
        <v>0</v>
      </c>
      <c r="BG351" s="210">
        <f>IF(N351="zákl. přenesená",J351,0)</f>
        <v>0</v>
      </c>
      <c r="BH351" s="210">
        <f>IF(N351="sníž. přenesená",J351,0)</f>
        <v>0</v>
      </c>
      <c r="BI351" s="210">
        <f>IF(N351="nulová",J351,0)</f>
        <v>0</v>
      </c>
      <c r="BJ351" s="18" t="s">
        <v>122</v>
      </c>
      <c r="BK351" s="210">
        <f>ROUND(I351*H351,2)</f>
        <v>0</v>
      </c>
      <c r="BL351" s="18" t="s">
        <v>121</v>
      </c>
      <c r="BM351" s="209" t="s">
        <v>448</v>
      </c>
    </row>
    <row r="352" s="2" customFormat="1">
      <c r="A352" s="39"/>
      <c r="B352" s="40"/>
      <c r="C352" s="41"/>
      <c r="D352" s="211" t="s">
        <v>124</v>
      </c>
      <c r="E352" s="41"/>
      <c r="F352" s="212" t="s">
        <v>449</v>
      </c>
      <c r="G352" s="41"/>
      <c r="H352" s="41"/>
      <c r="I352" s="213"/>
      <c r="J352" s="41"/>
      <c r="K352" s="41"/>
      <c r="L352" s="45"/>
      <c r="M352" s="214"/>
      <c r="N352" s="215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124</v>
      </c>
      <c r="AU352" s="18" t="s">
        <v>122</v>
      </c>
    </row>
    <row r="353" s="13" customFormat="1">
      <c r="A353" s="13"/>
      <c r="B353" s="216"/>
      <c r="C353" s="217"/>
      <c r="D353" s="218" t="s">
        <v>126</v>
      </c>
      <c r="E353" s="219" t="s">
        <v>19</v>
      </c>
      <c r="F353" s="220" t="s">
        <v>229</v>
      </c>
      <c r="G353" s="217"/>
      <c r="H353" s="219" t="s">
        <v>19</v>
      </c>
      <c r="I353" s="221"/>
      <c r="J353" s="217"/>
      <c r="K353" s="217"/>
      <c r="L353" s="222"/>
      <c r="M353" s="223"/>
      <c r="N353" s="224"/>
      <c r="O353" s="224"/>
      <c r="P353" s="224"/>
      <c r="Q353" s="224"/>
      <c r="R353" s="224"/>
      <c r="S353" s="224"/>
      <c r="T353" s="225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26" t="s">
        <v>126</v>
      </c>
      <c r="AU353" s="226" t="s">
        <v>122</v>
      </c>
      <c r="AV353" s="13" t="s">
        <v>77</v>
      </c>
      <c r="AW353" s="13" t="s">
        <v>33</v>
      </c>
      <c r="AX353" s="13" t="s">
        <v>72</v>
      </c>
      <c r="AY353" s="226" t="s">
        <v>114</v>
      </c>
    </row>
    <row r="354" s="14" customFormat="1">
      <c r="A354" s="14"/>
      <c r="B354" s="227"/>
      <c r="C354" s="228"/>
      <c r="D354" s="218" t="s">
        <v>126</v>
      </c>
      <c r="E354" s="229" t="s">
        <v>19</v>
      </c>
      <c r="F354" s="230" t="s">
        <v>230</v>
      </c>
      <c r="G354" s="228"/>
      <c r="H354" s="231">
        <v>3.6200000000000001</v>
      </c>
      <c r="I354" s="232"/>
      <c r="J354" s="228"/>
      <c r="K354" s="228"/>
      <c r="L354" s="233"/>
      <c r="M354" s="234"/>
      <c r="N354" s="235"/>
      <c r="O354" s="235"/>
      <c r="P354" s="235"/>
      <c r="Q354" s="235"/>
      <c r="R354" s="235"/>
      <c r="S354" s="235"/>
      <c r="T354" s="236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37" t="s">
        <v>126</v>
      </c>
      <c r="AU354" s="237" t="s">
        <v>122</v>
      </c>
      <c r="AV354" s="14" t="s">
        <v>122</v>
      </c>
      <c r="AW354" s="14" t="s">
        <v>33</v>
      </c>
      <c r="AX354" s="14" t="s">
        <v>77</v>
      </c>
      <c r="AY354" s="237" t="s">
        <v>114</v>
      </c>
    </row>
    <row r="355" s="2" customFormat="1" ht="24.15" customHeight="1">
      <c r="A355" s="39"/>
      <c r="B355" s="40"/>
      <c r="C355" s="198" t="s">
        <v>450</v>
      </c>
      <c r="D355" s="198" t="s">
        <v>116</v>
      </c>
      <c r="E355" s="199" t="s">
        <v>451</v>
      </c>
      <c r="F355" s="200" t="s">
        <v>452</v>
      </c>
      <c r="G355" s="201" t="s">
        <v>171</v>
      </c>
      <c r="H355" s="202">
        <v>21.149999999999999</v>
      </c>
      <c r="I355" s="203"/>
      <c r="J355" s="204">
        <f>ROUND(I355*H355,2)</f>
        <v>0</v>
      </c>
      <c r="K355" s="200" t="s">
        <v>120</v>
      </c>
      <c r="L355" s="45"/>
      <c r="M355" s="205" t="s">
        <v>19</v>
      </c>
      <c r="N355" s="206" t="s">
        <v>44</v>
      </c>
      <c r="O355" s="85"/>
      <c r="P355" s="207">
        <f>O355*H355</f>
        <v>0</v>
      </c>
      <c r="Q355" s="207">
        <v>0</v>
      </c>
      <c r="R355" s="207">
        <f>Q355*H355</f>
        <v>0</v>
      </c>
      <c r="S355" s="207">
        <v>0.088999999999999996</v>
      </c>
      <c r="T355" s="208">
        <f>S355*H355</f>
        <v>1.8823499999999998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09" t="s">
        <v>121</v>
      </c>
      <c r="AT355" s="209" t="s">
        <v>116</v>
      </c>
      <c r="AU355" s="209" t="s">
        <v>122</v>
      </c>
      <c r="AY355" s="18" t="s">
        <v>114</v>
      </c>
      <c r="BE355" s="210">
        <f>IF(N355="základní",J355,0)</f>
        <v>0</v>
      </c>
      <c r="BF355" s="210">
        <f>IF(N355="snížená",J355,0)</f>
        <v>0</v>
      </c>
      <c r="BG355" s="210">
        <f>IF(N355="zákl. přenesená",J355,0)</f>
        <v>0</v>
      </c>
      <c r="BH355" s="210">
        <f>IF(N355="sníž. přenesená",J355,0)</f>
        <v>0</v>
      </c>
      <c r="BI355" s="210">
        <f>IF(N355="nulová",J355,0)</f>
        <v>0</v>
      </c>
      <c r="BJ355" s="18" t="s">
        <v>122</v>
      </c>
      <c r="BK355" s="210">
        <f>ROUND(I355*H355,2)</f>
        <v>0</v>
      </c>
      <c r="BL355" s="18" t="s">
        <v>121</v>
      </c>
      <c r="BM355" s="209" t="s">
        <v>453</v>
      </c>
    </row>
    <row r="356" s="2" customFormat="1">
      <c r="A356" s="39"/>
      <c r="B356" s="40"/>
      <c r="C356" s="41"/>
      <c r="D356" s="211" t="s">
        <v>124</v>
      </c>
      <c r="E356" s="41"/>
      <c r="F356" s="212" t="s">
        <v>454</v>
      </c>
      <c r="G356" s="41"/>
      <c r="H356" s="41"/>
      <c r="I356" s="213"/>
      <c r="J356" s="41"/>
      <c r="K356" s="41"/>
      <c r="L356" s="45"/>
      <c r="M356" s="214"/>
      <c r="N356" s="215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124</v>
      </c>
      <c r="AU356" s="18" t="s">
        <v>122</v>
      </c>
    </row>
    <row r="357" s="13" customFormat="1">
      <c r="A357" s="13"/>
      <c r="B357" s="216"/>
      <c r="C357" s="217"/>
      <c r="D357" s="218" t="s">
        <v>126</v>
      </c>
      <c r="E357" s="219" t="s">
        <v>19</v>
      </c>
      <c r="F357" s="220" t="s">
        <v>455</v>
      </c>
      <c r="G357" s="217"/>
      <c r="H357" s="219" t="s">
        <v>19</v>
      </c>
      <c r="I357" s="221"/>
      <c r="J357" s="217"/>
      <c r="K357" s="217"/>
      <c r="L357" s="222"/>
      <c r="M357" s="223"/>
      <c r="N357" s="224"/>
      <c r="O357" s="224"/>
      <c r="P357" s="224"/>
      <c r="Q357" s="224"/>
      <c r="R357" s="224"/>
      <c r="S357" s="224"/>
      <c r="T357" s="22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26" t="s">
        <v>126</v>
      </c>
      <c r="AU357" s="226" t="s">
        <v>122</v>
      </c>
      <c r="AV357" s="13" t="s">
        <v>77</v>
      </c>
      <c r="AW357" s="13" t="s">
        <v>33</v>
      </c>
      <c r="AX357" s="13" t="s">
        <v>72</v>
      </c>
      <c r="AY357" s="226" t="s">
        <v>114</v>
      </c>
    </row>
    <row r="358" s="14" customFormat="1">
      <c r="A358" s="14"/>
      <c r="B358" s="227"/>
      <c r="C358" s="228"/>
      <c r="D358" s="218" t="s">
        <v>126</v>
      </c>
      <c r="E358" s="229" t="s">
        <v>19</v>
      </c>
      <c r="F358" s="230" t="s">
        <v>228</v>
      </c>
      <c r="G358" s="228"/>
      <c r="H358" s="231">
        <v>21.149999999999999</v>
      </c>
      <c r="I358" s="232"/>
      <c r="J358" s="228"/>
      <c r="K358" s="228"/>
      <c r="L358" s="233"/>
      <c r="M358" s="234"/>
      <c r="N358" s="235"/>
      <c r="O358" s="235"/>
      <c r="P358" s="235"/>
      <c r="Q358" s="235"/>
      <c r="R358" s="235"/>
      <c r="S358" s="235"/>
      <c r="T358" s="236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37" t="s">
        <v>126</v>
      </c>
      <c r="AU358" s="237" t="s">
        <v>122</v>
      </c>
      <c r="AV358" s="14" t="s">
        <v>122</v>
      </c>
      <c r="AW358" s="14" t="s">
        <v>33</v>
      </c>
      <c r="AX358" s="14" t="s">
        <v>77</v>
      </c>
      <c r="AY358" s="237" t="s">
        <v>114</v>
      </c>
    </row>
    <row r="359" s="2" customFormat="1" ht="16.5" customHeight="1">
      <c r="A359" s="39"/>
      <c r="B359" s="40"/>
      <c r="C359" s="198" t="s">
        <v>456</v>
      </c>
      <c r="D359" s="198" t="s">
        <v>116</v>
      </c>
      <c r="E359" s="199" t="s">
        <v>457</v>
      </c>
      <c r="F359" s="200" t="s">
        <v>458</v>
      </c>
      <c r="G359" s="201" t="s">
        <v>459</v>
      </c>
      <c r="H359" s="202">
        <v>1</v>
      </c>
      <c r="I359" s="203"/>
      <c r="J359" s="204">
        <f>ROUND(I359*H359,2)</f>
        <v>0</v>
      </c>
      <c r="K359" s="200" t="s">
        <v>19</v>
      </c>
      <c r="L359" s="45"/>
      <c r="M359" s="205" t="s">
        <v>19</v>
      </c>
      <c r="N359" s="206" t="s">
        <v>44</v>
      </c>
      <c r="O359" s="85"/>
      <c r="P359" s="207">
        <f>O359*H359</f>
        <v>0</v>
      </c>
      <c r="Q359" s="207">
        <v>0</v>
      </c>
      <c r="R359" s="207">
        <f>Q359*H359</f>
        <v>0</v>
      </c>
      <c r="S359" s="207">
        <v>0</v>
      </c>
      <c r="T359" s="208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09" t="s">
        <v>121</v>
      </c>
      <c r="AT359" s="209" t="s">
        <v>116</v>
      </c>
      <c r="AU359" s="209" t="s">
        <v>122</v>
      </c>
      <c r="AY359" s="18" t="s">
        <v>114</v>
      </c>
      <c r="BE359" s="210">
        <f>IF(N359="základní",J359,0)</f>
        <v>0</v>
      </c>
      <c r="BF359" s="210">
        <f>IF(N359="snížená",J359,0)</f>
        <v>0</v>
      </c>
      <c r="BG359" s="210">
        <f>IF(N359="zákl. přenesená",J359,0)</f>
        <v>0</v>
      </c>
      <c r="BH359" s="210">
        <f>IF(N359="sníž. přenesená",J359,0)</f>
        <v>0</v>
      </c>
      <c r="BI359" s="210">
        <f>IF(N359="nulová",J359,0)</f>
        <v>0</v>
      </c>
      <c r="BJ359" s="18" t="s">
        <v>122</v>
      </c>
      <c r="BK359" s="210">
        <f>ROUND(I359*H359,2)</f>
        <v>0</v>
      </c>
      <c r="BL359" s="18" t="s">
        <v>121</v>
      </c>
      <c r="BM359" s="209" t="s">
        <v>460</v>
      </c>
    </row>
    <row r="360" s="2" customFormat="1" ht="24.15" customHeight="1">
      <c r="A360" s="39"/>
      <c r="B360" s="40"/>
      <c r="C360" s="198" t="s">
        <v>461</v>
      </c>
      <c r="D360" s="198" t="s">
        <v>116</v>
      </c>
      <c r="E360" s="199" t="s">
        <v>462</v>
      </c>
      <c r="F360" s="200" t="s">
        <v>463</v>
      </c>
      <c r="G360" s="201" t="s">
        <v>292</v>
      </c>
      <c r="H360" s="202">
        <v>8.1300000000000008</v>
      </c>
      <c r="I360" s="203"/>
      <c r="J360" s="204">
        <f>ROUND(I360*H360,2)</f>
        <v>0</v>
      </c>
      <c r="K360" s="200" t="s">
        <v>120</v>
      </c>
      <c r="L360" s="45"/>
      <c r="M360" s="205" t="s">
        <v>19</v>
      </c>
      <c r="N360" s="206" t="s">
        <v>44</v>
      </c>
      <c r="O360" s="85"/>
      <c r="P360" s="207">
        <f>O360*H360</f>
        <v>0</v>
      </c>
      <c r="Q360" s="207">
        <v>0.16849</v>
      </c>
      <c r="R360" s="207">
        <f>Q360*H360</f>
        <v>1.3698237000000002</v>
      </c>
      <c r="S360" s="207">
        <v>0</v>
      </c>
      <c r="T360" s="208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09" t="s">
        <v>121</v>
      </c>
      <c r="AT360" s="209" t="s">
        <v>116</v>
      </c>
      <c r="AU360" s="209" t="s">
        <v>122</v>
      </c>
      <c r="AY360" s="18" t="s">
        <v>114</v>
      </c>
      <c r="BE360" s="210">
        <f>IF(N360="základní",J360,0)</f>
        <v>0</v>
      </c>
      <c r="BF360" s="210">
        <f>IF(N360="snížená",J360,0)</f>
        <v>0</v>
      </c>
      <c r="BG360" s="210">
        <f>IF(N360="zákl. přenesená",J360,0)</f>
        <v>0</v>
      </c>
      <c r="BH360" s="210">
        <f>IF(N360="sníž. přenesená",J360,0)</f>
        <v>0</v>
      </c>
      <c r="BI360" s="210">
        <f>IF(N360="nulová",J360,0)</f>
        <v>0</v>
      </c>
      <c r="BJ360" s="18" t="s">
        <v>122</v>
      </c>
      <c r="BK360" s="210">
        <f>ROUND(I360*H360,2)</f>
        <v>0</v>
      </c>
      <c r="BL360" s="18" t="s">
        <v>121</v>
      </c>
      <c r="BM360" s="209" t="s">
        <v>464</v>
      </c>
    </row>
    <row r="361" s="2" customFormat="1">
      <c r="A361" s="39"/>
      <c r="B361" s="40"/>
      <c r="C361" s="41"/>
      <c r="D361" s="211" t="s">
        <v>124</v>
      </c>
      <c r="E361" s="41"/>
      <c r="F361" s="212" t="s">
        <v>465</v>
      </c>
      <c r="G361" s="41"/>
      <c r="H361" s="41"/>
      <c r="I361" s="213"/>
      <c r="J361" s="41"/>
      <c r="K361" s="41"/>
      <c r="L361" s="45"/>
      <c r="M361" s="214"/>
      <c r="N361" s="215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124</v>
      </c>
      <c r="AU361" s="18" t="s">
        <v>122</v>
      </c>
    </row>
    <row r="362" s="13" customFormat="1">
      <c r="A362" s="13"/>
      <c r="B362" s="216"/>
      <c r="C362" s="217"/>
      <c r="D362" s="218" t="s">
        <v>126</v>
      </c>
      <c r="E362" s="219" t="s">
        <v>19</v>
      </c>
      <c r="F362" s="220" t="s">
        <v>129</v>
      </c>
      <c r="G362" s="217"/>
      <c r="H362" s="219" t="s">
        <v>19</v>
      </c>
      <c r="I362" s="221"/>
      <c r="J362" s="217"/>
      <c r="K362" s="217"/>
      <c r="L362" s="222"/>
      <c r="M362" s="223"/>
      <c r="N362" s="224"/>
      <c r="O362" s="224"/>
      <c r="P362" s="224"/>
      <c r="Q362" s="224"/>
      <c r="R362" s="224"/>
      <c r="S362" s="224"/>
      <c r="T362" s="22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26" t="s">
        <v>126</v>
      </c>
      <c r="AU362" s="226" t="s">
        <v>122</v>
      </c>
      <c r="AV362" s="13" t="s">
        <v>77</v>
      </c>
      <c r="AW362" s="13" t="s">
        <v>33</v>
      </c>
      <c r="AX362" s="13" t="s">
        <v>72</v>
      </c>
      <c r="AY362" s="226" t="s">
        <v>114</v>
      </c>
    </row>
    <row r="363" s="14" customFormat="1">
      <c r="A363" s="14"/>
      <c r="B363" s="227"/>
      <c r="C363" s="228"/>
      <c r="D363" s="218" t="s">
        <v>126</v>
      </c>
      <c r="E363" s="229" t="s">
        <v>19</v>
      </c>
      <c r="F363" s="230" t="s">
        <v>466</v>
      </c>
      <c r="G363" s="228"/>
      <c r="H363" s="231">
        <v>8.1300000000000008</v>
      </c>
      <c r="I363" s="232"/>
      <c r="J363" s="228"/>
      <c r="K363" s="228"/>
      <c r="L363" s="233"/>
      <c r="M363" s="234"/>
      <c r="N363" s="235"/>
      <c r="O363" s="235"/>
      <c r="P363" s="235"/>
      <c r="Q363" s="235"/>
      <c r="R363" s="235"/>
      <c r="S363" s="235"/>
      <c r="T363" s="236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37" t="s">
        <v>126</v>
      </c>
      <c r="AU363" s="237" t="s">
        <v>122</v>
      </c>
      <c r="AV363" s="14" t="s">
        <v>122</v>
      </c>
      <c r="AW363" s="14" t="s">
        <v>33</v>
      </c>
      <c r="AX363" s="14" t="s">
        <v>77</v>
      </c>
      <c r="AY363" s="237" t="s">
        <v>114</v>
      </c>
    </row>
    <row r="364" s="2" customFormat="1" ht="16.5" customHeight="1">
      <c r="A364" s="39"/>
      <c r="B364" s="40"/>
      <c r="C364" s="249" t="s">
        <v>467</v>
      </c>
      <c r="D364" s="249" t="s">
        <v>182</v>
      </c>
      <c r="E364" s="250" t="s">
        <v>468</v>
      </c>
      <c r="F364" s="251" t="s">
        <v>469</v>
      </c>
      <c r="G364" s="252" t="s">
        <v>292</v>
      </c>
      <c r="H364" s="253">
        <v>8.9429999999999996</v>
      </c>
      <c r="I364" s="254"/>
      <c r="J364" s="255">
        <f>ROUND(I364*H364,2)</f>
        <v>0</v>
      </c>
      <c r="K364" s="251" t="s">
        <v>120</v>
      </c>
      <c r="L364" s="256"/>
      <c r="M364" s="257" t="s">
        <v>19</v>
      </c>
      <c r="N364" s="258" t="s">
        <v>44</v>
      </c>
      <c r="O364" s="85"/>
      <c r="P364" s="207">
        <f>O364*H364</f>
        <v>0</v>
      </c>
      <c r="Q364" s="207">
        <v>0.044999999999999998</v>
      </c>
      <c r="R364" s="207">
        <f>Q364*H364</f>
        <v>0.40243499999999999</v>
      </c>
      <c r="S364" s="207">
        <v>0</v>
      </c>
      <c r="T364" s="208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09" t="s">
        <v>161</v>
      </c>
      <c r="AT364" s="209" t="s">
        <v>182</v>
      </c>
      <c r="AU364" s="209" t="s">
        <v>122</v>
      </c>
      <c r="AY364" s="18" t="s">
        <v>114</v>
      </c>
      <c r="BE364" s="210">
        <f>IF(N364="základní",J364,0)</f>
        <v>0</v>
      </c>
      <c r="BF364" s="210">
        <f>IF(N364="snížená",J364,0)</f>
        <v>0</v>
      </c>
      <c r="BG364" s="210">
        <f>IF(N364="zákl. přenesená",J364,0)</f>
        <v>0</v>
      </c>
      <c r="BH364" s="210">
        <f>IF(N364="sníž. přenesená",J364,0)</f>
        <v>0</v>
      </c>
      <c r="BI364" s="210">
        <f>IF(N364="nulová",J364,0)</f>
        <v>0</v>
      </c>
      <c r="BJ364" s="18" t="s">
        <v>122</v>
      </c>
      <c r="BK364" s="210">
        <f>ROUND(I364*H364,2)</f>
        <v>0</v>
      </c>
      <c r="BL364" s="18" t="s">
        <v>121</v>
      </c>
      <c r="BM364" s="209" t="s">
        <v>470</v>
      </c>
    </row>
    <row r="365" s="14" customFormat="1">
      <c r="A365" s="14"/>
      <c r="B365" s="227"/>
      <c r="C365" s="228"/>
      <c r="D365" s="218" t="s">
        <v>126</v>
      </c>
      <c r="E365" s="228"/>
      <c r="F365" s="230" t="s">
        <v>471</v>
      </c>
      <c r="G365" s="228"/>
      <c r="H365" s="231">
        <v>8.9429999999999996</v>
      </c>
      <c r="I365" s="232"/>
      <c r="J365" s="228"/>
      <c r="K365" s="228"/>
      <c r="L365" s="233"/>
      <c r="M365" s="234"/>
      <c r="N365" s="235"/>
      <c r="O365" s="235"/>
      <c r="P365" s="235"/>
      <c r="Q365" s="235"/>
      <c r="R365" s="235"/>
      <c r="S365" s="235"/>
      <c r="T365" s="236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37" t="s">
        <v>126</v>
      </c>
      <c r="AU365" s="237" t="s">
        <v>122</v>
      </c>
      <c r="AV365" s="14" t="s">
        <v>122</v>
      </c>
      <c r="AW365" s="14" t="s">
        <v>4</v>
      </c>
      <c r="AX365" s="14" t="s">
        <v>77</v>
      </c>
      <c r="AY365" s="237" t="s">
        <v>114</v>
      </c>
    </row>
    <row r="366" s="2" customFormat="1" ht="16.5" customHeight="1">
      <c r="A366" s="39"/>
      <c r="B366" s="40"/>
      <c r="C366" s="198" t="s">
        <v>472</v>
      </c>
      <c r="D366" s="198" t="s">
        <v>116</v>
      </c>
      <c r="E366" s="199" t="s">
        <v>473</v>
      </c>
      <c r="F366" s="200" t="s">
        <v>474</v>
      </c>
      <c r="G366" s="201" t="s">
        <v>171</v>
      </c>
      <c r="H366" s="202">
        <v>5.3959999999999999</v>
      </c>
      <c r="I366" s="203"/>
      <c r="J366" s="204">
        <f>ROUND(I366*H366,2)</f>
        <v>0</v>
      </c>
      <c r="K366" s="200" t="s">
        <v>120</v>
      </c>
      <c r="L366" s="45"/>
      <c r="M366" s="205" t="s">
        <v>19</v>
      </c>
      <c r="N366" s="206" t="s">
        <v>44</v>
      </c>
      <c r="O366" s="85"/>
      <c r="P366" s="207">
        <f>O366*H366</f>
        <v>0</v>
      </c>
      <c r="Q366" s="207">
        <v>0.00046999999999999999</v>
      </c>
      <c r="R366" s="207">
        <f>Q366*H366</f>
        <v>0.0025361199999999998</v>
      </c>
      <c r="S366" s="207">
        <v>0</v>
      </c>
      <c r="T366" s="208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09" t="s">
        <v>121</v>
      </c>
      <c r="AT366" s="209" t="s">
        <v>116</v>
      </c>
      <c r="AU366" s="209" t="s">
        <v>122</v>
      </c>
      <c r="AY366" s="18" t="s">
        <v>114</v>
      </c>
      <c r="BE366" s="210">
        <f>IF(N366="základní",J366,0)</f>
        <v>0</v>
      </c>
      <c r="BF366" s="210">
        <f>IF(N366="snížená",J366,0)</f>
        <v>0</v>
      </c>
      <c r="BG366" s="210">
        <f>IF(N366="zákl. přenesená",J366,0)</f>
        <v>0</v>
      </c>
      <c r="BH366" s="210">
        <f>IF(N366="sníž. přenesená",J366,0)</f>
        <v>0</v>
      </c>
      <c r="BI366" s="210">
        <f>IF(N366="nulová",J366,0)</f>
        <v>0</v>
      </c>
      <c r="BJ366" s="18" t="s">
        <v>122</v>
      </c>
      <c r="BK366" s="210">
        <f>ROUND(I366*H366,2)</f>
        <v>0</v>
      </c>
      <c r="BL366" s="18" t="s">
        <v>121</v>
      </c>
      <c r="BM366" s="209" t="s">
        <v>475</v>
      </c>
    </row>
    <row r="367" s="2" customFormat="1">
      <c r="A367" s="39"/>
      <c r="B367" s="40"/>
      <c r="C367" s="41"/>
      <c r="D367" s="211" t="s">
        <v>124</v>
      </c>
      <c r="E367" s="41"/>
      <c r="F367" s="212" t="s">
        <v>476</v>
      </c>
      <c r="G367" s="41"/>
      <c r="H367" s="41"/>
      <c r="I367" s="213"/>
      <c r="J367" s="41"/>
      <c r="K367" s="41"/>
      <c r="L367" s="45"/>
      <c r="M367" s="214"/>
      <c r="N367" s="215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124</v>
      </c>
      <c r="AU367" s="18" t="s">
        <v>122</v>
      </c>
    </row>
    <row r="368" s="13" customFormat="1">
      <c r="A368" s="13"/>
      <c r="B368" s="216"/>
      <c r="C368" s="217"/>
      <c r="D368" s="218" t="s">
        <v>126</v>
      </c>
      <c r="E368" s="219" t="s">
        <v>19</v>
      </c>
      <c r="F368" s="220" t="s">
        <v>437</v>
      </c>
      <c r="G368" s="217"/>
      <c r="H368" s="219" t="s">
        <v>19</v>
      </c>
      <c r="I368" s="221"/>
      <c r="J368" s="217"/>
      <c r="K368" s="217"/>
      <c r="L368" s="222"/>
      <c r="M368" s="223"/>
      <c r="N368" s="224"/>
      <c r="O368" s="224"/>
      <c r="P368" s="224"/>
      <c r="Q368" s="224"/>
      <c r="R368" s="224"/>
      <c r="S368" s="224"/>
      <c r="T368" s="22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26" t="s">
        <v>126</v>
      </c>
      <c r="AU368" s="226" t="s">
        <v>122</v>
      </c>
      <c r="AV368" s="13" t="s">
        <v>77</v>
      </c>
      <c r="AW368" s="13" t="s">
        <v>33</v>
      </c>
      <c r="AX368" s="13" t="s">
        <v>72</v>
      </c>
      <c r="AY368" s="226" t="s">
        <v>114</v>
      </c>
    </row>
    <row r="369" s="14" customFormat="1">
      <c r="A369" s="14"/>
      <c r="B369" s="227"/>
      <c r="C369" s="228"/>
      <c r="D369" s="218" t="s">
        <v>126</v>
      </c>
      <c r="E369" s="229" t="s">
        <v>19</v>
      </c>
      <c r="F369" s="230" t="s">
        <v>438</v>
      </c>
      <c r="G369" s="228"/>
      <c r="H369" s="231">
        <v>5.3959999999999999</v>
      </c>
      <c r="I369" s="232"/>
      <c r="J369" s="228"/>
      <c r="K369" s="228"/>
      <c r="L369" s="233"/>
      <c r="M369" s="234"/>
      <c r="N369" s="235"/>
      <c r="O369" s="235"/>
      <c r="P369" s="235"/>
      <c r="Q369" s="235"/>
      <c r="R369" s="235"/>
      <c r="S369" s="235"/>
      <c r="T369" s="236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37" t="s">
        <v>126</v>
      </c>
      <c r="AU369" s="237" t="s">
        <v>122</v>
      </c>
      <c r="AV369" s="14" t="s">
        <v>122</v>
      </c>
      <c r="AW369" s="14" t="s">
        <v>33</v>
      </c>
      <c r="AX369" s="14" t="s">
        <v>77</v>
      </c>
      <c r="AY369" s="237" t="s">
        <v>114</v>
      </c>
    </row>
    <row r="370" s="2" customFormat="1" ht="24.15" customHeight="1">
      <c r="A370" s="39"/>
      <c r="B370" s="40"/>
      <c r="C370" s="198" t="s">
        <v>477</v>
      </c>
      <c r="D370" s="198" t="s">
        <v>116</v>
      </c>
      <c r="E370" s="199" t="s">
        <v>478</v>
      </c>
      <c r="F370" s="200" t="s">
        <v>479</v>
      </c>
      <c r="G370" s="201" t="s">
        <v>171</v>
      </c>
      <c r="H370" s="202">
        <v>180</v>
      </c>
      <c r="I370" s="203"/>
      <c r="J370" s="204">
        <f>ROUND(I370*H370,2)</f>
        <v>0</v>
      </c>
      <c r="K370" s="200" t="s">
        <v>120</v>
      </c>
      <c r="L370" s="45"/>
      <c r="M370" s="205" t="s">
        <v>19</v>
      </c>
      <c r="N370" s="206" t="s">
        <v>44</v>
      </c>
      <c r="O370" s="85"/>
      <c r="P370" s="207">
        <f>O370*H370</f>
        <v>0</v>
      </c>
      <c r="Q370" s="207">
        <v>0</v>
      </c>
      <c r="R370" s="207">
        <f>Q370*H370</f>
        <v>0</v>
      </c>
      <c r="S370" s="207">
        <v>0</v>
      </c>
      <c r="T370" s="208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09" t="s">
        <v>121</v>
      </c>
      <c r="AT370" s="209" t="s">
        <v>116</v>
      </c>
      <c r="AU370" s="209" t="s">
        <v>122</v>
      </c>
      <c r="AY370" s="18" t="s">
        <v>114</v>
      </c>
      <c r="BE370" s="210">
        <f>IF(N370="základní",J370,0)</f>
        <v>0</v>
      </c>
      <c r="BF370" s="210">
        <f>IF(N370="snížená",J370,0)</f>
        <v>0</v>
      </c>
      <c r="BG370" s="210">
        <f>IF(N370="zákl. přenesená",J370,0)</f>
        <v>0</v>
      </c>
      <c r="BH370" s="210">
        <f>IF(N370="sníž. přenesená",J370,0)</f>
        <v>0</v>
      </c>
      <c r="BI370" s="210">
        <f>IF(N370="nulová",J370,0)</f>
        <v>0</v>
      </c>
      <c r="BJ370" s="18" t="s">
        <v>122</v>
      </c>
      <c r="BK370" s="210">
        <f>ROUND(I370*H370,2)</f>
        <v>0</v>
      </c>
      <c r="BL370" s="18" t="s">
        <v>121</v>
      </c>
      <c r="BM370" s="209" t="s">
        <v>480</v>
      </c>
    </row>
    <row r="371" s="2" customFormat="1">
      <c r="A371" s="39"/>
      <c r="B371" s="40"/>
      <c r="C371" s="41"/>
      <c r="D371" s="211" t="s">
        <v>124</v>
      </c>
      <c r="E371" s="41"/>
      <c r="F371" s="212" t="s">
        <v>481</v>
      </c>
      <c r="G371" s="41"/>
      <c r="H371" s="41"/>
      <c r="I371" s="213"/>
      <c r="J371" s="41"/>
      <c r="K371" s="41"/>
      <c r="L371" s="45"/>
      <c r="M371" s="214"/>
      <c r="N371" s="215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124</v>
      </c>
      <c r="AU371" s="18" t="s">
        <v>122</v>
      </c>
    </row>
    <row r="372" s="14" customFormat="1">
      <c r="A372" s="14"/>
      <c r="B372" s="227"/>
      <c r="C372" s="228"/>
      <c r="D372" s="218" t="s">
        <v>126</v>
      </c>
      <c r="E372" s="229" t="s">
        <v>19</v>
      </c>
      <c r="F372" s="230" t="s">
        <v>482</v>
      </c>
      <c r="G372" s="228"/>
      <c r="H372" s="231">
        <v>90</v>
      </c>
      <c r="I372" s="232"/>
      <c r="J372" s="228"/>
      <c r="K372" s="228"/>
      <c r="L372" s="233"/>
      <c r="M372" s="234"/>
      <c r="N372" s="235"/>
      <c r="O372" s="235"/>
      <c r="P372" s="235"/>
      <c r="Q372" s="235"/>
      <c r="R372" s="235"/>
      <c r="S372" s="235"/>
      <c r="T372" s="236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37" t="s">
        <v>126</v>
      </c>
      <c r="AU372" s="237" t="s">
        <v>122</v>
      </c>
      <c r="AV372" s="14" t="s">
        <v>122</v>
      </c>
      <c r="AW372" s="14" t="s">
        <v>33</v>
      </c>
      <c r="AX372" s="14" t="s">
        <v>72</v>
      </c>
      <c r="AY372" s="237" t="s">
        <v>114</v>
      </c>
    </row>
    <row r="373" s="14" customFormat="1">
      <c r="A373" s="14"/>
      <c r="B373" s="227"/>
      <c r="C373" s="228"/>
      <c r="D373" s="218" t="s">
        <v>126</v>
      </c>
      <c r="E373" s="229" t="s">
        <v>19</v>
      </c>
      <c r="F373" s="230" t="s">
        <v>483</v>
      </c>
      <c r="G373" s="228"/>
      <c r="H373" s="231">
        <v>54</v>
      </c>
      <c r="I373" s="232"/>
      <c r="J373" s="228"/>
      <c r="K373" s="228"/>
      <c r="L373" s="233"/>
      <c r="M373" s="234"/>
      <c r="N373" s="235"/>
      <c r="O373" s="235"/>
      <c r="P373" s="235"/>
      <c r="Q373" s="235"/>
      <c r="R373" s="235"/>
      <c r="S373" s="235"/>
      <c r="T373" s="236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37" t="s">
        <v>126</v>
      </c>
      <c r="AU373" s="237" t="s">
        <v>122</v>
      </c>
      <c r="AV373" s="14" t="s">
        <v>122</v>
      </c>
      <c r="AW373" s="14" t="s">
        <v>33</v>
      </c>
      <c r="AX373" s="14" t="s">
        <v>72</v>
      </c>
      <c r="AY373" s="237" t="s">
        <v>114</v>
      </c>
    </row>
    <row r="374" s="14" customFormat="1">
      <c r="A374" s="14"/>
      <c r="B374" s="227"/>
      <c r="C374" s="228"/>
      <c r="D374" s="218" t="s">
        <v>126</v>
      </c>
      <c r="E374" s="229" t="s">
        <v>19</v>
      </c>
      <c r="F374" s="230" t="s">
        <v>484</v>
      </c>
      <c r="G374" s="228"/>
      <c r="H374" s="231">
        <v>36</v>
      </c>
      <c r="I374" s="232"/>
      <c r="J374" s="228"/>
      <c r="K374" s="228"/>
      <c r="L374" s="233"/>
      <c r="M374" s="234"/>
      <c r="N374" s="235"/>
      <c r="O374" s="235"/>
      <c r="P374" s="235"/>
      <c r="Q374" s="235"/>
      <c r="R374" s="235"/>
      <c r="S374" s="235"/>
      <c r="T374" s="236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37" t="s">
        <v>126</v>
      </c>
      <c r="AU374" s="237" t="s">
        <v>122</v>
      </c>
      <c r="AV374" s="14" t="s">
        <v>122</v>
      </c>
      <c r="AW374" s="14" t="s">
        <v>33</v>
      </c>
      <c r="AX374" s="14" t="s">
        <v>72</v>
      </c>
      <c r="AY374" s="237" t="s">
        <v>114</v>
      </c>
    </row>
    <row r="375" s="15" customFormat="1">
      <c r="A375" s="15"/>
      <c r="B375" s="238"/>
      <c r="C375" s="239"/>
      <c r="D375" s="218" t="s">
        <v>126</v>
      </c>
      <c r="E375" s="240" t="s">
        <v>19</v>
      </c>
      <c r="F375" s="241" t="s">
        <v>131</v>
      </c>
      <c r="G375" s="239"/>
      <c r="H375" s="242">
        <v>180</v>
      </c>
      <c r="I375" s="243"/>
      <c r="J375" s="239"/>
      <c r="K375" s="239"/>
      <c r="L375" s="244"/>
      <c r="M375" s="245"/>
      <c r="N375" s="246"/>
      <c r="O375" s="246"/>
      <c r="P375" s="246"/>
      <c r="Q375" s="246"/>
      <c r="R375" s="246"/>
      <c r="S375" s="246"/>
      <c r="T375" s="247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48" t="s">
        <v>126</v>
      </c>
      <c r="AU375" s="248" t="s">
        <v>122</v>
      </c>
      <c r="AV375" s="15" t="s">
        <v>121</v>
      </c>
      <c r="AW375" s="15" t="s">
        <v>33</v>
      </c>
      <c r="AX375" s="15" t="s">
        <v>77</v>
      </c>
      <c r="AY375" s="248" t="s">
        <v>114</v>
      </c>
    </row>
    <row r="376" s="2" customFormat="1" ht="24.15" customHeight="1">
      <c r="A376" s="39"/>
      <c r="B376" s="40"/>
      <c r="C376" s="198" t="s">
        <v>485</v>
      </c>
      <c r="D376" s="198" t="s">
        <v>116</v>
      </c>
      <c r="E376" s="199" t="s">
        <v>486</v>
      </c>
      <c r="F376" s="200" t="s">
        <v>487</v>
      </c>
      <c r="G376" s="201" t="s">
        <v>171</v>
      </c>
      <c r="H376" s="202">
        <v>10800</v>
      </c>
      <c r="I376" s="203"/>
      <c r="J376" s="204">
        <f>ROUND(I376*H376,2)</f>
        <v>0</v>
      </c>
      <c r="K376" s="200" t="s">
        <v>120</v>
      </c>
      <c r="L376" s="45"/>
      <c r="M376" s="205" t="s">
        <v>19</v>
      </c>
      <c r="N376" s="206" t="s">
        <v>44</v>
      </c>
      <c r="O376" s="85"/>
      <c r="P376" s="207">
        <f>O376*H376</f>
        <v>0</v>
      </c>
      <c r="Q376" s="207">
        <v>0</v>
      </c>
      <c r="R376" s="207">
        <f>Q376*H376</f>
        <v>0</v>
      </c>
      <c r="S376" s="207">
        <v>0</v>
      </c>
      <c r="T376" s="208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09" t="s">
        <v>121</v>
      </c>
      <c r="AT376" s="209" t="s">
        <v>116</v>
      </c>
      <c r="AU376" s="209" t="s">
        <v>122</v>
      </c>
      <c r="AY376" s="18" t="s">
        <v>114</v>
      </c>
      <c r="BE376" s="210">
        <f>IF(N376="základní",J376,0)</f>
        <v>0</v>
      </c>
      <c r="BF376" s="210">
        <f>IF(N376="snížená",J376,0)</f>
        <v>0</v>
      </c>
      <c r="BG376" s="210">
        <f>IF(N376="zákl. přenesená",J376,0)</f>
        <v>0</v>
      </c>
      <c r="BH376" s="210">
        <f>IF(N376="sníž. přenesená",J376,0)</f>
        <v>0</v>
      </c>
      <c r="BI376" s="210">
        <f>IF(N376="nulová",J376,0)</f>
        <v>0</v>
      </c>
      <c r="BJ376" s="18" t="s">
        <v>122</v>
      </c>
      <c r="BK376" s="210">
        <f>ROUND(I376*H376,2)</f>
        <v>0</v>
      </c>
      <c r="BL376" s="18" t="s">
        <v>121</v>
      </c>
      <c r="BM376" s="209" t="s">
        <v>488</v>
      </c>
    </row>
    <row r="377" s="2" customFormat="1">
      <c r="A377" s="39"/>
      <c r="B377" s="40"/>
      <c r="C377" s="41"/>
      <c r="D377" s="211" t="s">
        <v>124</v>
      </c>
      <c r="E377" s="41"/>
      <c r="F377" s="212" t="s">
        <v>489</v>
      </c>
      <c r="G377" s="41"/>
      <c r="H377" s="41"/>
      <c r="I377" s="213"/>
      <c r="J377" s="41"/>
      <c r="K377" s="41"/>
      <c r="L377" s="45"/>
      <c r="M377" s="214"/>
      <c r="N377" s="215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124</v>
      </c>
      <c r="AU377" s="18" t="s">
        <v>122</v>
      </c>
    </row>
    <row r="378" s="14" customFormat="1">
      <c r="A378" s="14"/>
      <c r="B378" s="227"/>
      <c r="C378" s="228"/>
      <c r="D378" s="218" t="s">
        <v>126</v>
      </c>
      <c r="E378" s="229" t="s">
        <v>19</v>
      </c>
      <c r="F378" s="230" t="s">
        <v>490</v>
      </c>
      <c r="G378" s="228"/>
      <c r="H378" s="231">
        <v>10800</v>
      </c>
      <c r="I378" s="232"/>
      <c r="J378" s="228"/>
      <c r="K378" s="228"/>
      <c r="L378" s="233"/>
      <c r="M378" s="234"/>
      <c r="N378" s="235"/>
      <c r="O378" s="235"/>
      <c r="P378" s="235"/>
      <c r="Q378" s="235"/>
      <c r="R378" s="235"/>
      <c r="S378" s="235"/>
      <c r="T378" s="236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37" t="s">
        <v>126</v>
      </c>
      <c r="AU378" s="237" t="s">
        <v>122</v>
      </c>
      <c r="AV378" s="14" t="s">
        <v>122</v>
      </c>
      <c r="AW378" s="14" t="s">
        <v>33</v>
      </c>
      <c r="AX378" s="14" t="s">
        <v>77</v>
      </c>
      <c r="AY378" s="237" t="s">
        <v>114</v>
      </c>
    </row>
    <row r="379" s="2" customFormat="1" ht="24.15" customHeight="1">
      <c r="A379" s="39"/>
      <c r="B379" s="40"/>
      <c r="C379" s="198" t="s">
        <v>491</v>
      </c>
      <c r="D379" s="198" t="s">
        <v>116</v>
      </c>
      <c r="E379" s="199" t="s">
        <v>492</v>
      </c>
      <c r="F379" s="200" t="s">
        <v>493</v>
      </c>
      <c r="G379" s="201" t="s">
        <v>171</v>
      </c>
      <c r="H379" s="202">
        <v>180</v>
      </c>
      <c r="I379" s="203"/>
      <c r="J379" s="204">
        <f>ROUND(I379*H379,2)</f>
        <v>0</v>
      </c>
      <c r="K379" s="200" t="s">
        <v>120</v>
      </c>
      <c r="L379" s="45"/>
      <c r="M379" s="205" t="s">
        <v>19</v>
      </c>
      <c r="N379" s="206" t="s">
        <v>44</v>
      </c>
      <c r="O379" s="85"/>
      <c r="P379" s="207">
        <f>O379*H379</f>
        <v>0</v>
      </c>
      <c r="Q379" s="207">
        <v>0</v>
      </c>
      <c r="R379" s="207">
        <f>Q379*H379</f>
        <v>0</v>
      </c>
      <c r="S379" s="207">
        <v>0</v>
      </c>
      <c r="T379" s="208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09" t="s">
        <v>121</v>
      </c>
      <c r="AT379" s="209" t="s">
        <v>116</v>
      </c>
      <c r="AU379" s="209" t="s">
        <v>122</v>
      </c>
      <c r="AY379" s="18" t="s">
        <v>114</v>
      </c>
      <c r="BE379" s="210">
        <f>IF(N379="základní",J379,0)</f>
        <v>0</v>
      </c>
      <c r="BF379" s="210">
        <f>IF(N379="snížená",J379,0)</f>
        <v>0</v>
      </c>
      <c r="BG379" s="210">
        <f>IF(N379="zákl. přenesená",J379,0)</f>
        <v>0</v>
      </c>
      <c r="BH379" s="210">
        <f>IF(N379="sníž. přenesená",J379,0)</f>
        <v>0</v>
      </c>
      <c r="BI379" s="210">
        <f>IF(N379="nulová",J379,0)</f>
        <v>0</v>
      </c>
      <c r="BJ379" s="18" t="s">
        <v>122</v>
      </c>
      <c r="BK379" s="210">
        <f>ROUND(I379*H379,2)</f>
        <v>0</v>
      </c>
      <c r="BL379" s="18" t="s">
        <v>121</v>
      </c>
      <c r="BM379" s="209" t="s">
        <v>494</v>
      </c>
    </row>
    <row r="380" s="2" customFormat="1">
      <c r="A380" s="39"/>
      <c r="B380" s="40"/>
      <c r="C380" s="41"/>
      <c r="D380" s="211" t="s">
        <v>124</v>
      </c>
      <c r="E380" s="41"/>
      <c r="F380" s="212" t="s">
        <v>495</v>
      </c>
      <c r="G380" s="41"/>
      <c r="H380" s="41"/>
      <c r="I380" s="213"/>
      <c r="J380" s="41"/>
      <c r="K380" s="41"/>
      <c r="L380" s="45"/>
      <c r="M380" s="214"/>
      <c r="N380" s="215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124</v>
      </c>
      <c r="AU380" s="18" t="s">
        <v>122</v>
      </c>
    </row>
    <row r="381" s="2" customFormat="1" ht="16.5" customHeight="1">
      <c r="A381" s="39"/>
      <c r="B381" s="40"/>
      <c r="C381" s="198" t="s">
        <v>496</v>
      </c>
      <c r="D381" s="198" t="s">
        <v>116</v>
      </c>
      <c r="E381" s="199" t="s">
        <v>497</v>
      </c>
      <c r="F381" s="200" t="s">
        <v>498</v>
      </c>
      <c r="G381" s="201" t="s">
        <v>171</v>
      </c>
      <c r="H381" s="202">
        <v>180</v>
      </c>
      <c r="I381" s="203"/>
      <c r="J381" s="204">
        <f>ROUND(I381*H381,2)</f>
        <v>0</v>
      </c>
      <c r="K381" s="200" t="s">
        <v>120</v>
      </c>
      <c r="L381" s="45"/>
      <c r="M381" s="205" t="s">
        <v>19</v>
      </c>
      <c r="N381" s="206" t="s">
        <v>44</v>
      </c>
      <c r="O381" s="85"/>
      <c r="P381" s="207">
        <f>O381*H381</f>
        <v>0</v>
      </c>
      <c r="Q381" s="207">
        <v>0</v>
      </c>
      <c r="R381" s="207">
        <f>Q381*H381</f>
        <v>0</v>
      </c>
      <c r="S381" s="207">
        <v>0</v>
      </c>
      <c r="T381" s="208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09" t="s">
        <v>121</v>
      </c>
      <c r="AT381" s="209" t="s">
        <v>116</v>
      </c>
      <c r="AU381" s="209" t="s">
        <v>122</v>
      </c>
      <c r="AY381" s="18" t="s">
        <v>114</v>
      </c>
      <c r="BE381" s="210">
        <f>IF(N381="základní",J381,0)</f>
        <v>0</v>
      </c>
      <c r="BF381" s="210">
        <f>IF(N381="snížená",J381,0)</f>
        <v>0</v>
      </c>
      <c r="BG381" s="210">
        <f>IF(N381="zákl. přenesená",J381,0)</f>
        <v>0</v>
      </c>
      <c r="BH381" s="210">
        <f>IF(N381="sníž. přenesená",J381,0)</f>
        <v>0</v>
      </c>
      <c r="BI381" s="210">
        <f>IF(N381="nulová",J381,0)</f>
        <v>0</v>
      </c>
      <c r="BJ381" s="18" t="s">
        <v>122</v>
      </c>
      <c r="BK381" s="210">
        <f>ROUND(I381*H381,2)</f>
        <v>0</v>
      </c>
      <c r="BL381" s="18" t="s">
        <v>121</v>
      </c>
      <c r="BM381" s="209" t="s">
        <v>499</v>
      </c>
    </row>
    <row r="382" s="2" customFormat="1">
      <c r="A382" s="39"/>
      <c r="B382" s="40"/>
      <c r="C382" s="41"/>
      <c r="D382" s="211" t="s">
        <v>124</v>
      </c>
      <c r="E382" s="41"/>
      <c r="F382" s="212" t="s">
        <v>500</v>
      </c>
      <c r="G382" s="41"/>
      <c r="H382" s="41"/>
      <c r="I382" s="213"/>
      <c r="J382" s="41"/>
      <c r="K382" s="41"/>
      <c r="L382" s="45"/>
      <c r="M382" s="214"/>
      <c r="N382" s="215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124</v>
      </c>
      <c r="AU382" s="18" t="s">
        <v>122</v>
      </c>
    </row>
    <row r="383" s="2" customFormat="1" ht="21.75" customHeight="1">
      <c r="A383" s="39"/>
      <c r="B383" s="40"/>
      <c r="C383" s="198" t="s">
        <v>501</v>
      </c>
      <c r="D383" s="198" t="s">
        <v>116</v>
      </c>
      <c r="E383" s="199" t="s">
        <v>502</v>
      </c>
      <c r="F383" s="200" t="s">
        <v>503</v>
      </c>
      <c r="G383" s="201" t="s">
        <v>171</v>
      </c>
      <c r="H383" s="202">
        <v>10800</v>
      </c>
      <c r="I383" s="203"/>
      <c r="J383" s="204">
        <f>ROUND(I383*H383,2)</f>
        <v>0</v>
      </c>
      <c r="K383" s="200" t="s">
        <v>120</v>
      </c>
      <c r="L383" s="45"/>
      <c r="M383" s="205" t="s">
        <v>19</v>
      </c>
      <c r="N383" s="206" t="s">
        <v>44</v>
      </c>
      <c r="O383" s="85"/>
      <c r="P383" s="207">
        <f>O383*H383</f>
        <v>0</v>
      </c>
      <c r="Q383" s="207">
        <v>0</v>
      </c>
      <c r="R383" s="207">
        <f>Q383*H383</f>
        <v>0</v>
      </c>
      <c r="S383" s="207">
        <v>0</v>
      </c>
      <c r="T383" s="208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09" t="s">
        <v>121</v>
      </c>
      <c r="AT383" s="209" t="s">
        <v>116</v>
      </c>
      <c r="AU383" s="209" t="s">
        <v>122</v>
      </c>
      <c r="AY383" s="18" t="s">
        <v>114</v>
      </c>
      <c r="BE383" s="210">
        <f>IF(N383="základní",J383,0)</f>
        <v>0</v>
      </c>
      <c r="BF383" s="210">
        <f>IF(N383="snížená",J383,0)</f>
        <v>0</v>
      </c>
      <c r="BG383" s="210">
        <f>IF(N383="zákl. přenesená",J383,0)</f>
        <v>0</v>
      </c>
      <c r="BH383" s="210">
        <f>IF(N383="sníž. přenesená",J383,0)</f>
        <v>0</v>
      </c>
      <c r="BI383" s="210">
        <f>IF(N383="nulová",J383,0)</f>
        <v>0</v>
      </c>
      <c r="BJ383" s="18" t="s">
        <v>122</v>
      </c>
      <c r="BK383" s="210">
        <f>ROUND(I383*H383,2)</f>
        <v>0</v>
      </c>
      <c r="BL383" s="18" t="s">
        <v>121</v>
      </c>
      <c r="BM383" s="209" t="s">
        <v>504</v>
      </c>
    </row>
    <row r="384" s="2" customFormat="1">
      <c r="A384" s="39"/>
      <c r="B384" s="40"/>
      <c r="C384" s="41"/>
      <c r="D384" s="211" t="s">
        <v>124</v>
      </c>
      <c r="E384" s="41"/>
      <c r="F384" s="212" t="s">
        <v>505</v>
      </c>
      <c r="G384" s="41"/>
      <c r="H384" s="41"/>
      <c r="I384" s="213"/>
      <c r="J384" s="41"/>
      <c r="K384" s="41"/>
      <c r="L384" s="45"/>
      <c r="M384" s="214"/>
      <c r="N384" s="215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124</v>
      </c>
      <c r="AU384" s="18" t="s">
        <v>122</v>
      </c>
    </row>
    <row r="385" s="2" customFormat="1" ht="16.5" customHeight="1">
      <c r="A385" s="39"/>
      <c r="B385" s="40"/>
      <c r="C385" s="198" t="s">
        <v>506</v>
      </c>
      <c r="D385" s="198" t="s">
        <v>116</v>
      </c>
      <c r="E385" s="199" t="s">
        <v>507</v>
      </c>
      <c r="F385" s="200" t="s">
        <v>508</v>
      </c>
      <c r="G385" s="201" t="s">
        <v>171</v>
      </c>
      <c r="H385" s="202">
        <v>180</v>
      </c>
      <c r="I385" s="203"/>
      <c r="J385" s="204">
        <f>ROUND(I385*H385,2)</f>
        <v>0</v>
      </c>
      <c r="K385" s="200" t="s">
        <v>120</v>
      </c>
      <c r="L385" s="45"/>
      <c r="M385" s="205" t="s">
        <v>19</v>
      </c>
      <c r="N385" s="206" t="s">
        <v>44</v>
      </c>
      <c r="O385" s="85"/>
      <c r="P385" s="207">
        <f>O385*H385</f>
        <v>0</v>
      </c>
      <c r="Q385" s="207">
        <v>0</v>
      </c>
      <c r="R385" s="207">
        <f>Q385*H385</f>
        <v>0</v>
      </c>
      <c r="S385" s="207">
        <v>0</v>
      </c>
      <c r="T385" s="208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09" t="s">
        <v>121</v>
      </c>
      <c r="AT385" s="209" t="s">
        <v>116</v>
      </c>
      <c r="AU385" s="209" t="s">
        <v>122</v>
      </c>
      <c r="AY385" s="18" t="s">
        <v>114</v>
      </c>
      <c r="BE385" s="210">
        <f>IF(N385="základní",J385,0)</f>
        <v>0</v>
      </c>
      <c r="BF385" s="210">
        <f>IF(N385="snížená",J385,0)</f>
        <v>0</v>
      </c>
      <c r="BG385" s="210">
        <f>IF(N385="zákl. přenesená",J385,0)</f>
        <v>0</v>
      </c>
      <c r="BH385" s="210">
        <f>IF(N385="sníž. přenesená",J385,0)</f>
        <v>0</v>
      </c>
      <c r="BI385" s="210">
        <f>IF(N385="nulová",J385,0)</f>
        <v>0</v>
      </c>
      <c r="BJ385" s="18" t="s">
        <v>122</v>
      </c>
      <c r="BK385" s="210">
        <f>ROUND(I385*H385,2)</f>
        <v>0</v>
      </c>
      <c r="BL385" s="18" t="s">
        <v>121</v>
      </c>
      <c r="BM385" s="209" t="s">
        <v>509</v>
      </c>
    </row>
    <row r="386" s="2" customFormat="1">
      <c r="A386" s="39"/>
      <c r="B386" s="40"/>
      <c r="C386" s="41"/>
      <c r="D386" s="211" t="s">
        <v>124</v>
      </c>
      <c r="E386" s="41"/>
      <c r="F386" s="212" t="s">
        <v>510</v>
      </c>
      <c r="G386" s="41"/>
      <c r="H386" s="41"/>
      <c r="I386" s="213"/>
      <c r="J386" s="41"/>
      <c r="K386" s="41"/>
      <c r="L386" s="45"/>
      <c r="M386" s="214"/>
      <c r="N386" s="215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124</v>
      </c>
      <c r="AU386" s="18" t="s">
        <v>122</v>
      </c>
    </row>
    <row r="387" s="12" customFormat="1" ht="22.8" customHeight="1">
      <c r="A387" s="12"/>
      <c r="B387" s="182"/>
      <c r="C387" s="183"/>
      <c r="D387" s="184" t="s">
        <v>71</v>
      </c>
      <c r="E387" s="196" t="s">
        <v>511</v>
      </c>
      <c r="F387" s="196" t="s">
        <v>512</v>
      </c>
      <c r="G387" s="183"/>
      <c r="H387" s="183"/>
      <c r="I387" s="186"/>
      <c r="J387" s="197">
        <f>BK387</f>
        <v>0</v>
      </c>
      <c r="K387" s="183"/>
      <c r="L387" s="188"/>
      <c r="M387" s="189"/>
      <c r="N387" s="190"/>
      <c r="O387" s="190"/>
      <c r="P387" s="191">
        <f>SUM(P388:P400)</f>
        <v>0</v>
      </c>
      <c r="Q387" s="190"/>
      <c r="R387" s="191">
        <f>SUM(R388:R400)</f>
        <v>0</v>
      </c>
      <c r="S387" s="190"/>
      <c r="T387" s="192">
        <f>SUM(T388:T400)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193" t="s">
        <v>77</v>
      </c>
      <c r="AT387" s="194" t="s">
        <v>71</v>
      </c>
      <c r="AU387" s="194" t="s">
        <v>77</v>
      </c>
      <c r="AY387" s="193" t="s">
        <v>114</v>
      </c>
      <c r="BK387" s="195">
        <f>SUM(BK388:BK400)</f>
        <v>0</v>
      </c>
    </row>
    <row r="388" s="2" customFormat="1" ht="16.5" customHeight="1">
      <c r="A388" s="39"/>
      <c r="B388" s="40"/>
      <c r="C388" s="198" t="s">
        <v>513</v>
      </c>
      <c r="D388" s="198" t="s">
        <v>116</v>
      </c>
      <c r="E388" s="199" t="s">
        <v>514</v>
      </c>
      <c r="F388" s="200" t="s">
        <v>515</v>
      </c>
      <c r="G388" s="201" t="s">
        <v>164</v>
      </c>
      <c r="H388" s="202">
        <v>9.1850000000000005</v>
      </c>
      <c r="I388" s="203"/>
      <c r="J388" s="204">
        <f>ROUND(I388*H388,2)</f>
        <v>0</v>
      </c>
      <c r="K388" s="200" t="s">
        <v>120</v>
      </c>
      <c r="L388" s="45"/>
      <c r="M388" s="205" t="s">
        <v>19</v>
      </c>
      <c r="N388" s="206" t="s">
        <v>44</v>
      </c>
      <c r="O388" s="85"/>
      <c r="P388" s="207">
        <f>O388*H388</f>
        <v>0</v>
      </c>
      <c r="Q388" s="207">
        <v>0</v>
      </c>
      <c r="R388" s="207">
        <f>Q388*H388</f>
        <v>0</v>
      </c>
      <c r="S388" s="207">
        <v>0</v>
      </c>
      <c r="T388" s="208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09" t="s">
        <v>121</v>
      </c>
      <c r="AT388" s="209" t="s">
        <v>116</v>
      </c>
      <c r="AU388" s="209" t="s">
        <v>122</v>
      </c>
      <c r="AY388" s="18" t="s">
        <v>114</v>
      </c>
      <c r="BE388" s="210">
        <f>IF(N388="základní",J388,0)</f>
        <v>0</v>
      </c>
      <c r="BF388" s="210">
        <f>IF(N388="snížená",J388,0)</f>
        <v>0</v>
      </c>
      <c r="BG388" s="210">
        <f>IF(N388="zákl. přenesená",J388,0)</f>
        <v>0</v>
      </c>
      <c r="BH388" s="210">
        <f>IF(N388="sníž. přenesená",J388,0)</f>
        <v>0</v>
      </c>
      <c r="BI388" s="210">
        <f>IF(N388="nulová",J388,0)</f>
        <v>0</v>
      </c>
      <c r="BJ388" s="18" t="s">
        <v>122</v>
      </c>
      <c r="BK388" s="210">
        <f>ROUND(I388*H388,2)</f>
        <v>0</v>
      </c>
      <c r="BL388" s="18" t="s">
        <v>121</v>
      </c>
      <c r="BM388" s="209" t="s">
        <v>516</v>
      </c>
    </row>
    <row r="389" s="2" customFormat="1">
      <c r="A389" s="39"/>
      <c r="B389" s="40"/>
      <c r="C389" s="41"/>
      <c r="D389" s="211" t="s">
        <v>124</v>
      </c>
      <c r="E389" s="41"/>
      <c r="F389" s="212" t="s">
        <v>517</v>
      </c>
      <c r="G389" s="41"/>
      <c r="H389" s="41"/>
      <c r="I389" s="213"/>
      <c r="J389" s="41"/>
      <c r="K389" s="41"/>
      <c r="L389" s="45"/>
      <c r="M389" s="214"/>
      <c r="N389" s="215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124</v>
      </c>
      <c r="AU389" s="18" t="s">
        <v>122</v>
      </c>
    </row>
    <row r="390" s="2" customFormat="1" ht="24.15" customHeight="1">
      <c r="A390" s="39"/>
      <c r="B390" s="40"/>
      <c r="C390" s="198" t="s">
        <v>518</v>
      </c>
      <c r="D390" s="198" t="s">
        <v>116</v>
      </c>
      <c r="E390" s="199" t="s">
        <v>519</v>
      </c>
      <c r="F390" s="200" t="s">
        <v>520</v>
      </c>
      <c r="G390" s="201" t="s">
        <v>164</v>
      </c>
      <c r="H390" s="202">
        <v>9.1850000000000005</v>
      </c>
      <c r="I390" s="203"/>
      <c r="J390" s="204">
        <f>ROUND(I390*H390,2)</f>
        <v>0</v>
      </c>
      <c r="K390" s="200" t="s">
        <v>120</v>
      </c>
      <c r="L390" s="45"/>
      <c r="M390" s="205" t="s">
        <v>19</v>
      </c>
      <c r="N390" s="206" t="s">
        <v>44</v>
      </c>
      <c r="O390" s="85"/>
      <c r="P390" s="207">
        <f>O390*H390</f>
        <v>0</v>
      </c>
      <c r="Q390" s="207">
        <v>0</v>
      </c>
      <c r="R390" s="207">
        <f>Q390*H390</f>
        <v>0</v>
      </c>
      <c r="S390" s="207">
        <v>0</v>
      </c>
      <c r="T390" s="208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09" t="s">
        <v>121</v>
      </c>
      <c r="AT390" s="209" t="s">
        <v>116</v>
      </c>
      <c r="AU390" s="209" t="s">
        <v>122</v>
      </c>
      <c r="AY390" s="18" t="s">
        <v>114</v>
      </c>
      <c r="BE390" s="210">
        <f>IF(N390="základní",J390,0)</f>
        <v>0</v>
      </c>
      <c r="BF390" s="210">
        <f>IF(N390="snížená",J390,0)</f>
        <v>0</v>
      </c>
      <c r="BG390" s="210">
        <f>IF(N390="zákl. přenesená",J390,0)</f>
        <v>0</v>
      </c>
      <c r="BH390" s="210">
        <f>IF(N390="sníž. přenesená",J390,0)</f>
        <v>0</v>
      </c>
      <c r="BI390" s="210">
        <f>IF(N390="nulová",J390,0)</f>
        <v>0</v>
      </c>
      <c r="BJ390" s="18" t="s">
        <v>122</v>
      </c>
      <c r="BK390" s="210">
        <f>ROUND(I390*H390,2)</f>
        <v>0</v>
      </c>
      <c r="BL390" s="18" t="s">
        <v>121</v>
      </c>
      <c r="BM390" s="209" t="s">
        <v>521</v>
      </c>
    </row>
    <row r="391" s="2" customFormat="1">
      <c r="A391" s="39"/>
      <c r="B391" s="40"/>
      <c r="C391" s="41"/>
      <c r="D391" s="211" t="s">
        <v>124</v>
      </c>
      <c r="E391" s="41"/>
      <c r="F391" s="212" t="s">
        <v>522</v>
      </c>
      <c r="G391" s="41"/>
      <c r="H391" s="41"/>
      <c r="I391" s="213"/>
      <c r="J391" s="41"/>
      <c r="K391" s="41"/>
      <c r="L391" s="45"/>
      <c r="M391" s="214"/>
      <c r="N391" s="215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124</v>
      </c>
      <c r="AU391" s="18" t="s">
        <v>122</v>
      </c>
    </row>
    <row r="392" s="2" customFormat="1" ht="21.75" customHeight="1">
      <c r="A392" s="39"/>
      <c r="B392" s="40"/>
      <c r="C392" s="198" t="s">
        <v>523</v>
      </c>
      <c r="D392" s="198" t="s">
        <v>116</v>
      </c>
      <c r="E392" s="199" t="s">
        <v>524</v>
      </c>
      <c r="F392" s="200" t="s">
        <v>525</v>
      </c>
      <c r="G392" s="201" t="s">
        <v>164</v>
      </c>
      <c r="H392" s="202">
        <v>9.1850000000000005</v>
      </c>
      <c r="I392" s="203"/>
      <c r="J392" s="204">
        <f>ROUND(I392*H392,2)</f>
        <v>0</v>
      </c>
      <c r="K392" s="200" t="s">
        <v>120</v>
      </c>
      <c r="L392" s="45"/>
      <c r="M392" s="205" t="s">
        <v>19</v>
      </c>
      <c r="N392" s="206" t="s">
        <v>44</v>
      </c>
      <c r="O392" s="85"/>
      <c r="P392" s="207">
        <f>O392*H392</f>
        <v>0</v>
      </c>
      <c r="Q392" s="207">
        <v>0</v>
      </c>
      <c r="R392" s="207">
        <f>Q392*H392</f>
        <v>0</v>
      </c>
      <c r="S392" s="207">
        <v>0</v>
      </c>
      <c r="T392" s="208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09" t="s">
        <v>121</v>
      </c>
      <c r="AT392" s="209" t="s">
        <v>116</v>
      </c>
      <c r="AU392" s="209" t="s">
        <v>122</v>
      </c>
      <c r="AY392" s="18" t="s">
        <v>114</v>
      </c>
      <c r="BE392" s="210">
        <f>IF(N392="základní",J392,0)</f>
        <v>0</v>
      </c>
      <c r="BF392" s="210">
        <f>IF(N392="snížená",J392,0)</f>
        <v>0</v>
      </c>
      <c r="BG392" s="210">
        <f>IF(N392="zákl. přenesená",J392,0)</f>
        <v>0</v>
      </c>
      <c r="BH392" s="210">
        <f>IF(N392="sníž. přenesená",J392,0)</f>
        <v>0</v>
      </c>
      <c r="BI392" s="210">
        <f>IF(N392="nulová",J392,0)</f>
        <v>0</v>
      </c>
      <c r="BJ392" s="18" t="s">
        <v>122</v>
      </c>
      <c r="BK392" s="210">
        <f>ROUND(I392*H392,2)</f>
        <v>0</v>
      </c>
      <c r="BL392" s="18" t="s">
        <v>121</v>
      </c>
      <c r="BM392" s="209" t="s">
        <v>526</v>
      </c>
    </row>
    <row r="393" s="2" customFormat="1">
      <c r="A393" s="39"/>
      <c r="B393" s="40"/>
      <c r="C393" s="41"/>
      <c r="D393" s="211" t="s">
        <v>124</v>
      </c>
      <c r="E393" s="41"/>
      <c r="F393" s="212" t="s">
        <v>527</v>
      </c>
      <c r="G393" s="41"/>
      <c r="H393" s="41"/>
      <c r="I393" s="213"/>
      <c r="J393" s="41"/>
      <c r="K393" s="41"/>
      <c r="L393" s="45"/>
      <c r="M393" s="214"/>
      <c r="N393" s="215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124</v>
      </c>
      <c r="AU393" s="18" t="s">
        <v>122</v>
      </c>
    </row>
    <row r="394" s="2" customFormat="1" ht="24.15" customHeight="1">
      <c r="A394" s="39"/>
      <c r="B394" s="40"/>
      <c r="C394" s="198" t="s">
        <v>528</v>
      </c>
      <c r="D394" s="198" t="s">
        <v>116</v>
      </c>
      <c r="E394" s="199" t="s">
        <v>529</v>
      </c>
      <c r="F394" s="200" t="s">
        <v>530</v>
      </c>
      <c r="G394" s="201" t="s">
        <v>164</v>
      </c>
      <c r="H394" s="202">
        <v>110.22</v>
      </c>
      <c r="I394" s="203"/>
      <c r="J394" s="204">
        <f>ROUND(I394*H394,2)</f>
        <v>0</v>
      </c>
      <c r="K394" s="200" t="s">
        <v>120</v>
      </c>
      <c r="L394" s="45"/>
      <c r="M394" s="205" t="s">
        <v>19</v>
      </c>
      <c r="N394" s="206" t="s">
        <v>44</v>
      </c>
      <c r="O394" s="85"/>
      <c r="P394" s="207">
        <f>O394*H394</f>
        <v>0</v>
      </c>
      <c r="Q394" s="207">
        <v>0</v>
      </c>
      <c r="R394" s="207">
        <f>Q394*H394</f>
        <v>0</v>
      </c>
      <c r="S394" s="207">
        <v>0</v>
      </c>
      <c r="T394" s="208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09" t="s">
        <v>121</v>
      </c>
      <c r="AT394" s="209" t="s">
        <v>116</v>
      </c>
      <c r="AU394" s="209" t="s">
        <v>122</v>
      </c>
      <c r="AY394" s="18" t="s">
        <v>114</v>
      </c>
      <c r="BE394" s="210">
        <f>IF(N394="základní",J394,0)</f>
        <v>0</v>
      </c>
      <c r="BF394" s="210">
        <f>IF(N394="snížená",J394,0)</f>
        <v>0</v>
      </c>
      <c r="BG394" s="210">
        <f>IF(N394="zákl. přenesená",J394,0)</f>
        <v>0</v>
      </c>
      <c r="BH394" s="210">
        <f>IF(N394="sníž. přenesená",J394,0)</f>
        <v>0</v>
      </c>
      <c r="BI394" s="210">
        <f>IF(N394="nulová",J394,0)</f>
        <v>0</v>
      </c>
      <c r="BJ394" s="18" t="s">
        <v>122</v>
      </c>
      <c r="BK394" s="210">
        <f>ROUND(I394*H394,2)</f>
        <v>0</v>
      </c>
      <c r="BL394" s="18" t="s">
        <v>121</v>
      </c>
      <c r="BM394" s="209" t="s">
        <v>531</v>
      </c>
    </row>
    <row r="395" s="2" customFormat="1">
      <c r="A395" s="39"/>
      <c r="B395" s="40"/>
      <c r="C395" s="41"/>
      <c r="D395" s="211" t="s">
        <v>124</v>
      </c>
      <c r="E395" s="41"/>
      <c r="F395" s="212" t="s">
        <v>532</v>
      </c>
      <c r="G395" s="41"/>
      <c r="H395" s="41"/>
      <c r="I395" s="213"/>
      <c r="J395" s="41"/>
      <c r="K395" s="41"/>
      <c r="L395" s="45"/>
      <c r="M395" s="214"/>
      <c r="N395" s="215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124</v>
      </c>
      <c r="AU395" s="18" t="s">
        <v>122</v>
      </c>
    </row>
    <row r="396" s="14" customFormat="1">
      <c r="A396" s="14"/>
      <c r="B396" s="227"/>
      <c r="C396" s="228"/>
      <c r="D396" s="218" t="s">
        <v>126</v>
      </c>
      <c r="E396" s="229" t="s">
        <v>19</v>
      </c>
      <c r="F396" s="230" t="s">
        <v>533</v>
      </c>
      <c r="G396" s="228"/>
      <c r="H396" s="231">
        <v>110.22</v>
      </c>
      <c r="I396" s="232"/>
      <c r="J396" s="228"/>
      <c r="K396" s="228"/>
      <c r="L396" s="233"/>
      <c r="M396" s="234"/>
      <c r="N396" s="235"/>
      <c r="O396" s="235"/>
      <c r="P396" s="235"/>
      <c r="Q396" s="235"/>
      <c r="R396" s="235"/>
      <c r="S396" s="235"/>
      <c r="T396" s="236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37" t="s">
        <v>126</v>
      </c>
      <c r="AU396" s="237" t="s">
        <v>122</v>
      </c>
      <c r="AV396" s="14" t="s">
        <v>122</v>
      </c>
      <c r="AW396" s="14" t="s">
        <v>33</v>
      </c>
      <c r="AX396" s="14" t="s">
        <v>77</v>
      </c>
      <c r="AY396" s="237" t="s">
        <v>114</v>
      </c>
    </row>
    <row r="397" s="2" customFormat="1" ht="24.15" customHeight="1">
      <c r="A397" s="39"/>
      <c r="B397" s="40"/>
      <c r="C397" s="198" t="s">
        <v>534</v>
      </c>
      <c r="D397" s="198" t="s">
        <v>116</v>
      </c>
      <c r="E397" s="199" t="s">
        <v>535</v>
      </c>
      <c r="F397" s="200" t="s">
        <v>536</v>
      </c>
      <c r="G397" s="201" t="s">
        <v>164</v>
      </c>
      <c r="H397" s="202">
        <v>7.1600000000000001</v>
      </c>
      <c r="I397" s="203"/>
      <c r="J397" s="204">
        <f>ROUND(I397*H397,2)</f>
        <v>0</v>
      </c>
      <c r="K397" s="200" t="s">
        <v>120</v>
      </c>
      <c r="L397" s="45"/>
      <c r="M397" s="205" t="s">
        <v>19</v>
      </c>
      <c r="N397" s="206" t="s">
        <v>44</v>
      </c>
      <c r="O397" s="85"/>
      <c r="P397" s="207">
        <f>O397*H397</f>
        <v>0</v>
      </c>
      <c r="Q397" s="207">
        <v>0</v>
      </c>
      <c r="R397" s="207">
        <f>Q397*H397</f>
        <v>0</v>
      </c>
      <c r="S397" s="207">
        <v>0</v>
      </c>
      <c r="T397" s="208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09" t="s">
        <v>121</v>
      </c>
      <c r="AT397" s="209" t="s">
        <v>116</v>
      </c>
      <c r="AU397" s="209" t="s">
        <v>122</v>
      </c>
      <c r="AY397" s="18" t="s">
        <v>114</v>
      </c>
      <c r="BE397" s="210">
        <f>IF(N397="základní",J397,0)</f>
        <v>0</v>
      </c>
      <c r="BF397" s="210">
        <f>IF(N397="snížená",J397,0)</f>
        <v>0</v>
      </c>
      <c r="BG397" s="210">
        <f>IF(N397="zákl. přenesená",J397,0)</f>
        <v>0</v>
      </c>
      <c r="BH397" s="210">
        <f>IF(N397="sníž. přenesená",J397,0)</f>
        <v>0</v>
      </c>
      <c r="BI397" s="210">
        <f>IF(N397="nulová",J397,0)</f>
        <v>0</v>
      </c>
      <c r="BJ397" s="18" t="s">
        <v>122</v>
      </c>
      <c r="BK397" s="210">
        <f>ROUND(I397*H397,2)</f>
        <v>0</v>
      </c>
      <c r="BL397" s="18" t="s">
        <v>121</v>
      </c>
      <c r="BM397" s="209" t="s">
        <v>537</v>
      </c>
    </row>
    <row r="398" s="2" customFormat="1">
      <c r="A398" s="39"/>
      <c r="B398" s="40"/>
      <c r="C398" s="41"/>
      <c r="D398" s="211" t="s">
        <v>124</v>
      </c>
      <c r="E398" s="41"/>
      <c r="F398" s="212" t="s">
        <v>538</v>
      </c>
      <c r="G398" s="41"/>
      <c r="H398" s="41"/>
      <c r="I398" s="213"/>
      <c r="J398" s="41"/>
      <c r="K398" s="41"/>
      <c r="L398" s="45"/>
      <c r="M398" s="214"/>
      <c r="N398" s="215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124</v>
      </c>
      <c r="AU398" s="18" t="s">
        <v>122</v>
      </c>
    </row>
    <row r="399" s="2" customFormat="1" ht="24.15" customHeight="1">
      <c r="A399" s="39"/>
      <c r="B399" s="40"/>
      <c r="C399" s="198" t="s">
        <v>539</v>
      </c>
      <c r="D399" s="198" t="s">
        <v>116</v>
      </c>
      <c r="E399" s="199" t="s">
        <v>540</v>
      </c>
      <c r="F399" s="200" t="s">
        <v>541</v>
      </c>
      <c r="G399" s="201" t="s">
        <v>164</v>
      </c>
      <c r="H399" s="202">
        <v>2.0249999999999999</v>
      </c>
      <c r="I399" s="203"/>
      <c r="J399" s="204">
        <f>ROUND(I399*H399,2)</f>
        <v>0</v>
      </c>
      <c r="K399" s="200" t="s">
        <v>120</v>
      </c>
      <c r="L399" s="45"/>
      <c r="M399" s="205" t="s">
        <v>19</v>
      </c>
      <c r="N399" s="206" t="s">
        <v>44</v>
      </c>
      <c r="O399" s="85"/>
      <c r="P399" s="207">
        <f>O399*H399</f>
        <v>0</v>
      </c>
      <c r="Q399" s="207">
        <v>0</v>
      </c>
      <c r="R399" s="207">
        <f>Q399*H399</f>
        <v>0</v>
      </c>
      <c r="S399" s="207">
        <v>0</v>
      </c>
      <c r="T399" s="208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09" t="s">
        <v>121</v>
      </c>
      <c r="AT399" s="209" t="s">
        <v>116</v>
      </c>
      <c r="AU399" s="209" t="s">
        <v>122</v>
      </c>
      <c r="AY399" s="18" t="s">
        <v>114</v>
      </c>
      <c r="BE399" s="210">
        <f>IF(N399="základní",J399,0)</f>
        <v>0</v>
      </c>
      <c r="BF399" s="210">
        <f>IF(N399="snížená",J399,0)</f>
        <v>0</v>
      </c>
      <c r="BG399" s="210">
        <f>IF(N399="zákl. přenesená",J399,0)</f>
        <v>0</v>
      </c>
      <c r="BH399" s="210">
        <f>IF(N399="sníž. přenesená",J399,0)</f>
        <v>0</v>
      </c>
      <c r="BI399" s="210">
        <f>IF(N399="nulová",J399,0)</f>
        <v>0</v>
      </c>
      <c r="BJ399" s="18" t="s">
        <v>122</v>
      </c>
      <c r="BK399" s="210">
        <f>ROUND(I399*H399,2)</f>
        <v>0</v>
      </c>
      <c r="BL399" s="18" t="s">
        <v>121</v>
      </c>
      <c r="BM399" s="209" t="s">
        <v>542</v>
      </c>
    </row>
    <row r="400" s="2" customFormat="1">
      <c r="A400" s="39"/>
      <c r="B400" s="40"/>
      <c r="C400" s="41"/>
      <c r="D400" s="211" t="s">
        <v>124</v>
      </c>
      <c r="E400" s="41"/>
      <c r="F400" s="212" t="s">
        <v>543</v>
      </c>
      <c r="G400" s="41"/>
      <c r="H400" s="41"/>
      <c r="I400" s="213"/>
      <c r="J400" s="41"/>
      <c r="K400" s="41"/>
      <c r="L400" s="45"/>
      <c r="M400" s="214"/>
      <c r="N400" s="215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124</v>
      </c>
      <c r="AU400" s="18" t="s">
        <v>122</v>
      </c>
    </row>
    <row r="401" s="12" customFormat="1" ht="22.8" customHeight="1">
      <c r="A401" s="12"/>
      <c r="B401" s="182"/>
      <c r="C401" s="183"/>
      <c r="D401" s="184" t="s">
        <v>71</v>
      </c>
      <c r="E401" s="196" t="s">
        <v>544</v>
      </c>
      <c r="F401" s="196" t="s">
        <v>545</v>
      </c>
      <c r="G401" s="183"/>
      <c r="H401" s="183"/>
      <c r="I401" s="186"/>
      <c r="J401" s="197">
        <f>BK401</f>
        <v>0</v>
      </c>
      <c r="K401" s="183"/>
      <c r="L401" s="188"/>
      <c r="M401" s="189"/>
      <c r="N401" s="190"/>
      <c r="O401" s="190"/>
      <c r="P401" s="191">
        <f>SUM(P402:P403)</f>
        <v>0</v>
      </c>
      <c r="Q401" s="190"/>
      <c r="R401" s="191">
        <f>SUM(R402:R403)</f>
        <v>0</v>
      </c>
      <c r="S401" s="190"/>
      <c r="T401" s="192">
        <f>SUM(T402:T403)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193" t="s">
        <v>77</v>
      </c>
      <c r="AT401" s="194" t="s">
        <v>71</v>
      </c>
      <c r="AU401" s="194" t="s">
        <v>77</v>
      </c>
      <c r="AY401" s="193" t="s">
        <v>114</v>
      </c>
      <c r="BK401" s="195">
        <f>SUM(BK402:BK403)</f>
        <v>0</v>
      </c>
    </row>
    <row r="402" s="2" customFormat="1" ht="33" customHeight="1">
      <c r="A402" s="39"/>
      <c r="B402" s="40"/>
      <c r="C402" s="198" t="s">
        <v>546</v>
      </c>
      <c r="D402" s="198" t="s">
        <v>116</v>
      </c>
      <c r="E402" s="199" t="s">
        <v>547</v>
      </c>
      <c r="F402" s="200" t="s">
        <v>548</v>
      </c>
      <c r="G402" s="201" t="s">
        <v>164</v>
      </c>
      <c r="H402" s="202">
        <v>17.376000000000001</v>
      </c>
      <c r="I402" s="203"/>
      <c r="J402" s="204">
        <f>ROUND(I402*H402,2)</f>
        <v>0</v>
      </c>
      <c r="K402" s="200" t="s">
        <v>120</v>
      </c>
      <c r="L402" s="45"/>
      <c r="M402" s="205" t="s">
        <v>19</v>
      </c>
      <c r="N402" s="206" t="s">
        <v>44</v>
      </c>
      <c r="O402" s="85"/>
      <c r="P402" s="207">
        <f>O402*H402</f>
        <v>0</v>
      </c>
      <c r="Q402" s="207">
        <v>0</v>
      </c>
      <c r="R402" s="207">
        <f>Q402*H402</f>
        <v>0</v>
      </c>
      <c r="S402" s="207">
        <v>0</v>
      </c>
      <c r="T402" s="208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09" t="s">
        <v>121</v>
      </c>
      <c r="AT402" s="209" t="s">
        <v>116</v>
      </c>
      <c r="AU402" s="209" t="s">
        <v>122</v>
      </c>
      <c r="AY402" s="18" t="s">
        <v>114</v>
      </c>
      <c r="BE402" s="210">
        <f>IF(N402="základní",J402,0)</f>
        <v>0</v>
      </c>
      <c r="BF402" s="210">
        <f>IF(N402="snížená",J402,0)</f>
        <v>0</v>
      </c>
      <c r="BG402" s="210">
        <f>IF(N402="zákl. přenesená",J402,0)</f>
        <v>0</v>
      </c>
      <c r="BH402" s="210">
        <f>IF(N402="sníž. přenesená",J402,0)</f>
        <v>0</v>
      </c>
      <c r="BI402" s="210">
        <f>IF(N402="nulová",J402,0)</f>
        <v>0</v>
      </c>
      <c r="BJ402" s="18" t="s">
        <v>122</v>
      </c>
      <c r="BK402" s="210">
        <f>ROUND(I402*H402,2)</f>
        <v>0</v>
      </c>
      <c r="BL402" s="18" t="s">
        <v>121</v>
      </c>
      <c r="BM402" s="209" t="s">
        <v>549</v>
      </c>
    </row>
    <row r="403" s="2" customFormat="1">
      <c r="A403" s="39"/>
      <c r="B403" s="40"/>
      <c r="C403" s="41"/>
      <c r="D403" s="211" t="s">
        <v>124</v>
      </c>
      <c r="E403" s="41"/>
      <c r="F403" s="212" t="s">
        <v>550</v>
      </c>
      <c r="G403" s="41"/>
      <c r="H403" s="41"/>
      <c r="I403" s="213"/>
      <c r="J403" s="41"/>
      <c r="K403" s="41"/>
      <c r="L403" s="45"/>
      <c r="M403" s="214"/>
      <c r="N403" s="215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124</v>
      </c>
      <c r="AU403" s="18" t="s">
        <v>122</v>
      </c>
    </row>
    <row r="404" s="12" customFormat="1" ht="25.92" customHeight="1">
      <c r="A404" s="12"/>
      <c r="B404" s="182"/>
      <c r="C404" s="183"/>
      <c r="D404" s="184" t="s">
        <v>71</v>
      </c>
      <c r="E404" s="185" t="s">
        <v>551</v>
      </c>
      <c r="F404" s="185" t="s">
        <v>552</v>
      </c>
      <c r="G404" s="183"/>
      <c r="H404" s="183"/>
      <c r="I404" s="186"/>
      <c r="J404" s="187">
        <f>BK404</f>
        <v>0</v>
      </c>
      <c r="K404" s="183"/>
      <c r="L404" s="188"/>
      <c r="M404" s="189"/>
      <c r="N404" s="190"/>
      <c r="O404" s="190"/>
      <c r="P404" s="191">
        <f>P405+P409+P417+P421+P428+P441+P445</f>
        <v>0</v>
      </c>
      <c r="Q404" s="190"/>
      <c r="R404" s="191">
        <f>R405+R409+R417+R421+R428+R441+R445</f>
        <v>0.083807649999999997</v>
      </c>
      <c r="S404" s="190"/>
      <c r="T404" s="192">
        <f>T405+T409+T417+T421+T428+T441+T445</f>
        <v>0.143372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193" t="s">
        <v>122</v>
      </c>
      <c r="AT404" s="194" t="s">
        <v>71</v>
      </c>
      <c r="AU404" s="194" t="s">
        <v>72</v>
      </c>
      <c r="AY404" s="193" t="s">
        <v>114</v>
      </c>
      <c r="BK404" s="195">
        <f>BK405+BK409+BK417+BK421+BK428+BK441+BK445</f>
        <v>0</v>
      </c>
    </row>
    <row r="405" s="12" customFormat="1" ht="22.8" customHeight="1">
      <c r="A405" s="12"/>
      <c r="B405" s="182"/>
      <c r="C405" s="183"/>
      <c r="D405" s="184" t="s">
        <v>71</v>
      </c>
      <c r="E405" s="196" t="s">
        <v>553</v>
      </c>
      <c r="F405" s="196" t="s">
        <v>554</v>
      </c>
      <c r="G405" s="183"/>
      <c r="H405" s="183"/>
      <c r="I405" s="186"/>
      <c r="J405" s="197">
        <f>BK405</f>
        <v>0</v>
      </c>
      <c r="K405" s="183"/>
      <c r="L405" s="188"/>
      <c r="M405" s="189"/>
      <c r="N405" s="190"/>
      <c r="O405" s="190"/>
      <c r="P405" s="191">
        <f>SUM(P406:P408)</f>
        <v>0</v>
      </c>
      <c r="Q405" s="190"/>
      <c r="R405" s="191">
        <f>SUM(R406:R408)</f>
        <v>0</v>
      </c>
      <c r="S405" s="190"/>
      <c r="T405" s="192">
        <f>SUM(T406:T408)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193" t="s">
        <v>122</v>
      </c>
      <c r="AT405" s="194" t="s">
        <v>71</v>
      </c>
      <c r="AU405" s="194" t="s">
        <v>77</v>
      </c>
      <c r="AY405" s="193" t="s">
        <v>114</v>
      </c>
      <c r="BK405" s="195">
        <f>SUM(BK406:BK408)</f>
        <v>0</v>
      </c>
    </row>
    <row r="406" s="2" customFormat="1" ht="16.5" customHeight="1">
      <c r="A406" s="39"/>
      <c r="B406" s="40"/>
      <c r="C406" s="198" t="s">
        <v>555</v>
      </c>
      <c r="D406" s="198" t="s">
        <v>116</v>
      </c>
      <c r="E406" s="199" t="s">
        <v>556</v>
      </c>
      <c r="F406" s="200" t="s">
        <v>557</v>
      </c>
      <c r="G406" s="201" t="s">
        <v>292</v>
      </c>
      <c r="H406" s="202">
        <v>15.6</v>
      </c>
      <c r="I406" s="203"/>
      <c r="J406" s="204">
        <f>ROUND(I406*H406,2)</f>
        <v>0</v>
      </c>
      <c r="K406" s="200" t="s">
        <v>19</v>
      </c>
      <c r="L406" s="45"/>
      <c r="M406" s="205" t="s">
        <v>19</v>
      </c>
      <c r="N406" s="206" t="s">
        <v>44</v>
      </c>
      <c r="O406" s="85"/>
      <c r="P406" s="207">
        <f>O406*H406</f>
        <v>0</v>
      </c>
      <c r="Q406" s="207">
        <v>0</v>
      </c>
      <c r="R406" s="207">
        <f>Q406*H406</f>
        <v>0</v>
      </c>
      <c r="S406" s="207">
        <v>0</v>
      </c>
      <c r="T406" s="208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09" t="s">
        <v>233</v>
      </c>
      <c r="AT406" s="209" t="s">
        <v>116</v>
      </c>
      <c r="AU406" s="209" t="s">
        <v>122</v>
      </c>
      <c r="AY406" s="18" t="s">
        <v>114</v>
      </c>
      <c r="BE406" s="210">
        <f>IF(N406="základní",J406,0)</f>
        <v>0</v>
      </c>
      <c r="BF406" s="210">
        <f>IF(N406="snížená",J406,0)</f>
        <v>0</v>
      </c>
      <c r="BG406" s="210">
        <f>IF(N406="zákl. přenesená",J406,0)</f>
        <v>0</v>
      </c>
      <c r="BH406" s="210">
        <f>IF(N406="sníž. přenesená",J406,0)</f>
        <v>0</v>
      </c>
      <c r="BI406" s="210">
        <f>IF(N406="nulová",J406,0)</f>
        <v>0</v>
      </c>
      <c r="BJ406" s="18" t="s">
        <v>122</v>
      </c>
      <c r="BK406" s="210">
        <f>ROUND(I406*H406,2)</f>
        <v>0</v>
      </c>
      <c r="BL406" s="18" t="s">
        <v>233</v>
      </c>
      <c r="BM406" s="209" t="s">
        <v>558</v>
      </c>
    </row>
    <row r="407" s="2" customFormat="1" ht="24.15" customHeight="1">
      <c r="A407" s="39"/>
      <c r="B407" s="40"/>
      <c r="C407" s="198" t="s">
        <v>559</v>
      </c>
      <c r="D407" s="198" t="s">
        <v>116</v>
      </c>
      <c r="E407" s="199" t="s">
        <v>560</v>
      </c>
      <c r="F407" s="200" t="s">
        <v>561</v>
      </c>
      <c r="G407" s="201" t="s">
        <v>562</v>
      </c>
      <c r="H407" s="259"/>
      <c r="I407" s="203"/>
      <c r="J407" s="204">
        <f>ROUND(I407*H407,2)</f>
        <v>0</v>
      </c>
      <c r="K407" s="200" t="s">
        <v>120</v>
      </c>
      <c r="L407" s="45"/>
      <c r="M407" s="205" t="s">
        <v>19</v>
      </c>
      <c r="N407" s="206" t="s">
        <v>44</v>
      </c>
      <c r="O407" s="85"/>
      <c r="P407" s="207">
        <f>O407*H407</f>
        <v>0</v>
      </c>
      <c r="Q407" s="207">
        <v>0</v>
      </c>
      <c r="R407" s="207">
        <f>Q407*H407</f>
        <v>0</v>
      </c>
      <c r="S407" s="207">
        <v>0</v>
      </c>
      <c r="T407" s="208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09" t="s">
        <v>233</v>
      </c>
      <c r="AT407" s="209" t="s">
        <v>116</v>
      </c>
      <c r="AU407" s="209" t="s">
        <v>122</v>
      </c>
      <c r="AY407" s="18" t="s">
        <v>114</v>
      </c>
      <c r="BE407" s="210">
        <f>IF(N407="základní",J407,0)</f>
        <v>0</v>
      </c>
      <c r="BF407" s="210">
        <f>IF(N407="snížená",J407,0)</f>
        <v>0</v>
      </c>
      <c r="BG407" s="210">
        <f>IF(N407="zákl. přenesená",J407,0)</f>
        <v>0</v>
      </c>
      <c r="BH407" s="210">
        <f>IF(N407="sníž. přenesená",J407,0)</f>
        <v>0</v>
      </c>
      <c r="BI407" s="210">
        <f>IF(N407="nulová",J407,0)</f>
        <v>0</v>
      </c>
      <c r="BJ407" s="18" t="s">
        <v>122</v>
      </c>
      <c r="BK407" s="210">
        <f>ROUND(I407*H407,2)</f>
        <v>0</v>
      </c>
      <c r="BL407" s="18" t="s">
        <v>233</v>
      </c>
      <c r="BM407" s="209" t="s">
        <v>563</v>
      </c>
    </row>
    <row r="408" s="2" customFormat="1">
      <c r="A408" s="39"/>
      <c r="B408" s="40"/>
      <c r="C408" s="41"/>
      <c r="D408" s="211" t="s">
        <v>124</v>
      </c>
      <c r="E408" s="41"/>
      <c r="F408" s="212" t="s">
        <v>564</v>
      </c>
      <c r="G408" s="41"/>
      <c r="H408" s="41"/>
      <c r="I408" s="213"/>
      <c r="J408" s="41"/>
      <c r="K408" s="41"/>
      <c r="L408" s="45"/>
      <c r="M408" s="214"/>
      <c r="N408" s="215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124</v>
      </c>
      <c r="AU408" s="18" t="s">
        <v>122</v>
      </c>
    </row>
    <row r="409" s="12" customFormat="1" ht="22.8" customHeight="1">
      <c r="A409" s="12"/>
      <c r="B409" s="182"/>
      <c r="C409" s="183"/>
      <c r="D409" s="184" t="s">
        <v>71</v>
      </c>
      <c r="E409" s="196" t="s">
        <v>565</v>
      </c>
      <c r="F409" s="196" t="s">
        <v>566</v>
      </c>
      <c r="G409" s="183"/>
      <c r="H409" s="183"/>
      <c r="I409" s="186"/>
      <c r="J409" s="197">
        <f>BK409</f>
        <v>0</v>
      </c>
      <c r="K409" s="183"/>
      <c r="L409" s="188"/>
      <c r="M409" s="189"/>
      <c r="N409" s="190"/>
      <c r="O409" s="190"/>
      <c r="P409" s="191">
        <f>SUM(P410:P416)</f>
        <v>0</v>
      </c>
      <c r="Q409" s="190"/>
      <c r="R409" s="191">
        <f>SUM(R410:R416)</f>
        <v>0.0030000000000000001</v>
      </c>
      <c r="S409" s="190"/>
      <c r="T409" s="192">
        <f>SUM(T410:T416)</f>
        <v>0.050340000000000003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193" t="s">
        <v>122</v>
      </c>
      <c r="AT409" s="194" t="s">
        <v>71</v>
      </c>
      <c r="AU409" s="194" t="s">
        <v>77</v>
      </c>
      <c r="AY409" s="193" t="s">
        <v>114</v>
      </c>
      <c r="BK409" s="195">
        <f>SUM(BK410:BK416)</f>
        <v>0</v>
      </c>
    </row>
    <row r="410" s="2" customFormat="1" ht="16.5" customHeight="1">
      <c r="A410" s="39"/>
      <c r="B410" s="40"/>
      <c r="C410" s="198" t="s">
        <v>567</v>
      </c>
      <c r="D410" s="198" t="s">
        <v>116</v>
      </c>
      <c r="E410" s="199" t="s">
        <v>568</v>
      </c>
      <c r="F410" s="200" t="s">
        <v>569</v>
      </c>
      <c r="G410" s="201" t="s">
        <v>570</v>
      </c>
      <c r="H410" s="202">
        <v>2</v>
      </c>
      <c r="I410" s="203"/>
      <c r="J410" s="204">
        <f>ROUND(I410*H410,2)</f>
        <v>0</v>
      </c>
      <c r="K410" s="200" t="s">
        <v>120</v>
      </c>
      <c r="L410" s="45"/>
      <c r="M410" s="205" t="s">
        <v>19</v>
      </c>
      <c r="N410" s="206" t="s">
        <v>44</v>
      </c>
      <c r="O410" s="85"/>
      <c r="P410" s="207">
        <f>O410*H410</f>
        <v>0</v>
      </c>
      <c r="Q410" s="207">
        <v>0</v>
      </c>
      <c r="R410" s="207">
        <f>Q410*H410</f>
        <v>0</v>
      </c>
      <c r="S410" s="207">
        <v>0.025170000000000001</v>
      </c>
      <c r="T410" s="208">
        <f>S410*H410</f>
        <v>0.050340000000000003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09" t="s">
        <v>233</v>
      </c>
      <c r="AT410" s="209" t="s">
        <v>116</v>
      </c>
      <c r="AU410" s="209" t="s">
        <v>122</v>
      </c>
      <c r="AY410" s="18" t="s">
        <v>114</v>
      </c>
      <c r="BE410" s="210">
        <f>IF(N410="základní",J410,0)</f>
        <v>0</v>
      </c>
      <c r="BF410" s="210">
        <f>IF(N410="snížená",J410,0)</f>
        <v>0</v>
      </c>
      <c r="BG410" s="210">
        <f>IF(N410="zákl. přenesená",J410,0)</f>
        <v>0</v>
      </c>
      <c r="BH410" s="210">
        <f>IF(N410="sníž. přenesená",J410,0)</f>
        <v>0</v>
      </c>
      <c r="BI410" s="210">
        <f>IF(N410="nulová",J410,0)</f>
        <v>0</v>
      </c>
      <c r="BJ410" s="18" t="s">
        <v>122</v>
      </c>
      <c r="BK410" s="210">
        <f>ROUND(I410*H410,2)</f>
        <v>0</v>
      </c>
      <c r="BL410" s="18" t="s">
        <v>233</v>
      </c>
      <c r="BM410" s="209" t="s">
        <v>571</v>
      </c>
    </row>
    <row r="411" s="2" customFormat="1">
      <c r="A411" s="39"/>
      <c r="B411" s="40"/>
      <c r="C411" s="41"/>
      <c r="D411" s="211" t="s">
        <v>124</v>
      </c>
      <c r="E411" s="41"/>
      <c r="F411" s="212" t="s">
        <v>572</v>
      </c>
      <c r="G411" s="41"/>
      <c r="H411" s="41"/>
      <c r="I411" s="213"/>
      <c r="J411" s="41"/>
      <c r="K411" s="41"/>
      <c r="L411" s="45"/>
      <c r="M411" s="214"/>
      <c r="N411" s="215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124</v>
      </c>
      <c r="AU411" s="18" t="s">
        <v>122</v>
      </c>
    </row>
    <row r="412" s="2" customFormat="1" ht="16.5" customHeight="1">
      <c r="A412" s="39"/>
      <c r="B412" s="40"/>
      <c r="C412" s="198" t="s">
        <v>573</v>
      </c>
      <c r="D412" s="198" t="s">
        <v>116</v>
      </c>
      <c r="E412" s="199" t="s">
        <v>574</v>
      </c>
      <c r="F412" s="200" t="s">
        <v>575</v>
      </c>
      <c r="G412" s="201" t="s">
        <v>570</v>
      </c>
      <c r="H412" s="202">
        <v>2</v>
      </c>
      <c r="I412" s="203"/>
      <c r="J412" s="204">
        <f>ROUND(I412*H412,2)</f>
        <v>0</v>
      </c>
      <c r="K412" s="200" t="s">
        <v>120</v>
      </c>
      <c r="L412" s="45"/>
      <c r="M412" s="205" t="s">
        <v>19</v>
      </c>
      <c r="N412" s="206" t="s">
        <v>44</v>
      </c>
      <c r="O412" s="85"/>
      <c r="P412" s="207">
        <f>O412*H412</f>
        <v>0</v>
      </c>
      <c r="Q412" s="207">
        <v>0.0015</v>
      </c>
      <c r="R412" s="207">
        <f>Q412*H412</f>
        <v>0.0030000000000000001</v>
      </c>
      <c r="S412" s="207">
        <v>0</v>
      </c>
      <c r="T412" s="208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09" t="s">
        <v>233</v>
      </c>
      <c r="AT412" s="209" t="s">
        <v>116</v>
      </c>
      <c r="AU412" s="209" t="s">
        <v>122</v>
      </c>
      <c r="AY412" s="18" t="s">
        <v>114</v>
      </c>
      <c r="BE412" s="210">
        <f>IF(N412="základní",J412,0)</f>
        <v>0</v>
      </c>
      <c r="BF412" s="210">
        <f>IF(N412="snížená",J412,0)</f>
        <v>0</v>
      </c>
      <c r="BG412" s="210">
        <f>IF(N412="zákl. přenesená",J412,0)</f>
        <v>0</v>
      </c>
      <c r="BH412" s="210">
        <f>IF(N412="sníž. přenesená",J412,0)</f>
        <v>0</v>
      </c>
      <c r="BI412" s="210">
        <f>IF(N412="nulová",J412,0)</f>
        <v>0</v>
      </c>
      <c r="BJ412" s="18" t="s">
        <v>122</v>
      </c>
      <c r="BK412" s="210">
        <f>ROUND(I412*H412,2)</f>
        <v>0</v>
      </c>
      <c r="BL412" s="18" t="s">
        <v>233</v>
      </c>
      <c r="BM412" s="209" t="s">
        <v>576</v>
      </c>
    </row>
    <row r="413" s="2" customFormat="1">
      <c r="A413" s="39"/>
      <c r="B413" s="40"/>
      <c r="C413" s="41"/>
      <c r="D413" s="211" t="s">
        <v>124</v>
      </c>
      <c r="E413" s="41"/>
      <c r="F413" s="212" t="s">
        <v>577</v>
      </c>
      <c r="G413" s="41"/>
      <c r="H413" s="41"/>
      <c r="I413" s="213"/>
      <c r="J413" s="41"/>
      <c r="K413" s="41"/>
      <c r="L413" s="45"/>
      <c r="M413" s="214"/>
      <c r="N413" s="215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124</v>
      </c>
      <c r="AU413" s="18" t="s">
        <v>122</v>
      </c>
    </row>
    <row r="414" s="2" customFormat="1" ht="21.75" customHeight="1">
      <c r="A414" s="39"/>
      <c r="B414" s="40"/>
      <c r="C414" s="198" t="s">
        <v>578</v>
      </c>
      <c r="D414" s="198" t="s">
        <v>116</v>
      </c>
      <c r="E414" s="199" t="s">
        <v>579</v>
      </c>
      <c r="F414" s="200" t="s">
        <v>580</v>
      </c>
      <c r="G414" s="201" t="s">
        <v>570</v>
      </c>
      <c r="H414" s="202">
        <v>2</v>
      </c>
      <c r="I414" s="203"/>
      <c r="J414" s="204">
        <f>ROUND(I414*H414,2)</f>
        <v>0</v>
      </c>
      <c r="K414" s="200" t="s">
        <v>19</v>
      </c>
      <c r="L414" s="45"/>
      <c r="M414" s="205" t="s">
        <v>19</v>
      </c>
      <c r="N414" s="206" t="s">
        <v>44</v>
      </c>
      <c r="O414" s="85"/>
      <c r="P414" s="207">
        <f>O414*H414</f>
        <v>0</v>
      </c>
      <c r="Q414" s="207">
        <v>0</v>
      </c>
      <c r="R414" s="207">
        <f>Q414*H414</f>
        <v>0</v>
      </c>
      <c r="S414" s="207">
        <v>0</v>
      </c>
      <c r="T414" s="208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09" t="s">
        <v>233</v>
      </c>
      <c r="AT414" s="209" t="s">
        <v>116</v>
      </c>
      <c r="AU414" s="209" t="s">
        <v>122</v>
      </c>
      <c r="AY414" s="18" t="s">
        <v>114</v>
      </c>
      <c r="BE414" s="210">
        <f>IF(N414="základní",J414,0)</f>
        <v>0</v>
      </c>
      <c r="BF414" s="210">
        <f>IF(N414="snížená",J414,0)</f>
        <v>0</v>
      </c>
      <c r="BG414" s="210">
        <f>IF(N414="zákl. přenesená",J414,0)</f>
        <v>0</v>
      </c>
      <c r="BH414" s="210">
        <f>IF(N414="sníž. přenesená",J414,0)</f>
        <v>0</v>
      </c>
      <c r="BI414" s="210">
        <f>IF(N414="nulová",J414,0)</f>
        <v>0</v>
      </c>
      <c r="BJ414" s="18" t="s">
        <v>122</v>
      </c>
      <c r="BK414" s="210">
        <f>ROUND(I414*H414,2)</f>
        <v>0</v>
      </c>
      <c r="BL414" s="18" t="s">
        <v>233</v>
      </c>
      <c r="BM414" s="209" t="s">
        <v>581</v>
      </c>
    </row>
    <row r="415" s="2" customFormat="1" ht="24.15" customHeight="1">
      <c r="A415" s="39"/>
      <c r="B415" s="40"/>
      <c r="C415" s="198" t="s">
        <v>582</v>
      </c>
      <c r="D415" s="198" t="s">
        <v>116</v>
      </c>
      <c r="E415" s="199" t="s">
        <v>583</v>
      </c>
      <c r="F415" s="200" t="s">
        <v>584</v>
      </c>
      <c r="G415" s="201" t="s">
        <v>562</v>
      </c>
      <c r="H415" s="259"/>
      <c r="I415" s="203"/>
      <c r="J415" s="204">
        <f>ROUND(I415*H415,2)</f>
        <v>0</v>
      </c>
      <c r="K415" s="200" t="s">
        <v>120</v>
      </c>
      <c r="L415" s="45"/>
      <c r="M415" s="205" t="s">
        <v>19</v>
      </c>
      <c r="N415" s="206" t="s">
        <v>44</v>
      </c>
      <c r="O415" s="85"/>
      <c r="P415" s="207">
        <f>O415*H415</f>
        <v>0</v>
      </c>
      <c r="Q415" s="207">
        <v>0</v>
      </c>
      <c r="R415" s="207">
        <f>Q415*H415</f>
        <v>0</v>
      </c>
      <c r="S415" s="207">
        <v>0</v>
      </c>
      <c r="T415" s="208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09" t="s">
        <v>233</v>
      </c>
      <c r="AT415" s="209" t="s">
        <v>116</v>
      </c>
      <c r="AU415" s="209" t="s">
        <v>122</v>
      </c>
      <c r="AY415" s="18" t="s">
        <v>114</v>
      </c>
      <c r="BE415" s="210">
        <f>IF(N415="základní",J415,0)</f>
        <v>0</v>
      </c>
      <c r="BF415" s="210">
        <f>IF(N415="snížená",J415,0)</f>
        <v>0</v>
      </c>
      <c r="BG415" s="210">
        <f>IF(N415="zákl. přenesená",J415,0)</f>
        <v>0</v>
      </c>
      <c r="BH415" s="210">
        <f>IF(N415="sníž. přenesená",J415,0)</f>
        <v>0</v>
      </c>
      <c r="BI415" s="210">
        <f>IF(N415="nulová",J415,0)</f>
        <v>0</v>
      </c>
      <c r="BJ415" s="18" t="s">
        <v>122</v>
      </c>
      <c r="BK415" s="210">
        <f>ROUND(I415*H415,2)</f>
        <v>0</v>
      </c>
      <c r="BL415" s="18" t="s">
        <v>233</v>
      </c>
      <c r="BM415" s="209" t="s">
        <v>585</v>
      </c>
    </row>
    <row r="416" s="2" customFormat="1">
      <c r="A416" s="39"/>
      <c r="B416" s="40"/>
      <c r="C416" s="41"/>
      <c r="D416" s="211" t="s">
        <v>124</v>
      </c>
      <c r="E416" s="41"/>
      <c r="F416" s="212" t="s">
        <v>586</v>
      </c>
      <c r="G416" s="41"/>
      <c r="H416" s="41"/>
      <c r="I416" s="213"/>
      <c r="J416" s="41"/>
      <c r="K416" s="41"/>
      <c r="L416" s="45"/>
      <c r="M416" s="214"/>
      <c r="N416" s="215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124</v>
      </c>
      <c r="AU416" s="18" t="s">
        <v>122</v>
      </c>
    </row>
    <row r="417" s="12" customFormat="1" ht="22.8" customHeight="1">
      <c r="A417" s="12"/>
      <c r="B417" s="182"/>
      <c r="C417" s="183"/>
      <c r="D417" s="184" t="s">
        <v>71</v>
      </c>
      <c r="E417" s="196" t="s">
        <v>587</v>
      </c>
      <c r="F417" s="196" t="s">
        <v>588</v>
      </c>
      <c r="G417" s="183"/>
      <c r="H417" s="183"/>
      <c r="I417" s="186"/>
      <c r="J417" s="197">
        <f>BK417</f>
        <v>0</v>
      </c>
      <c r="K417" s="183"/>
      <c r="L417" s="188"/>
      <c r="M417" s="189"/>
      <c r="N417" s="190"/>
      <c r="O417" s="190"/>
      <c r="P417" s="191">
        <f>SUM(P418:P420)</f>
        <v>0</v>
      </c>
      <c r="Q417" s="190"/>
      <c r="R417" s="191">
        <f>SUM(R418:R420)</f>
        <v>0</v>
      </c>
      <c r="S417" s="190"/>
      <c r="T417" s="192">
        <f>SUM(T418:T420)</f>
        <v>0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193" t="s">
        <v>122</v>
      </c>
      <c r="AT417" s="194" t="s">
        <v>71</v>
      </c>
      <c r="AU417" s="194" t="s">
        <v>77</v>
      </c>
      <c r="AY417" s="193" t="s">
        <v>114</v>
      </c>
      <c r="BK417" s="195">
        <f>SUM(BK418:BK420)</f>
        <v>0</v>
      </c>
    </row>
    <row r="418" s="2" customFormat="1" ht="21.75" customHeight="1">
      <c r="A418" s="39"/>
      <c r="B418" s="40"/>
      <c r="C418" s="198" t="s">
        <v>589</v>
      </c>
      <c r="D418" s="198" t="s">
        <v>116</v>
      </c>
      <c r="E418" s="199" t="s">
        <v>590</v>
      </c>
      <c r="F418" s="200" t="s">
        <v>591</v>
      </c>
      <c r="G418" s="201" t="s">
        <v>570</v>
      </c>
      <c r="H418" s="202">
        <v>2</v>
      </c>
      <c r="I418" s="203"/>
      <c r="J418" s="204">
        <f>ROUND(I418*H418,2)</f>
        <v>0</v>
      </c>
      <c r="K418" s="200" t="s">
        <v>19</v>
      </c>
      <c r="L418" s="45"/>
      <c r="M418" s="205" t="s">
        <v>19</v>
      </c>
      <c r="N418" s="206" t="s">
        <v>44</v>
      </c>
      <c r="O418" s="85"/>
      <c r="P418" s="207">
        <f>O418*H418</f>
        <v>0</v>
      </c>
      <c r="Q418" s="207">
        <v>0</v>
      </c>
      <c r="R418" s="207">
        <f>Q418*H418</f>
        <v>0</v>
      </c>
      <c r="S418" s="207">
        <v>0</v>
      </c>
      <c r="T418" s="208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09" t="s">
        <v>233</v>
      </c>
      <c r="AT418" s="209" t="s">
        <v>116</v>
      </c>
      <c r="AU418" s="209" t="s">
        <v>122</v>
      </c>
      <c r="AY418" s="18" t="s">
        <v>114</v>
      </c>
      <c r="BE418" s="210">
        <f>IF(N418="základní",J418,0)</f>
        <v>0</v>
      </c>
      <c r="BF418" s="210">
        <f>IF(N418="snížená",J418,0)</f>
        <v>0</v>
      </c>
      <c r="BG418" s="210">
        <f>IF(N418="zákl. přenesená",J418,0)</f>
        <v>0</v>
      </c>
      <c r="BH418" s="210">
        <f>IF(N418="sníž. přenesená",J418,0)</f>
        <v>0</v>
      </c>
      <c r="BI418" s="210">
        <f>IF(N418="nulová",J418,0)</f>
        <v>0</v>
      </c>
      <c r="BJ418" s="18" t="s">
        <v>122</v>
      </c>
      <c r="BK418" s="210">
        <f>ROUND(I418*H418,2)</f>
        <v>0</v>
      </c>
      <c r="BL418" s="18" t="s">
        <v>233</v>
      </c>
      <c r="BM418" s="209" t="s">
        <v>592</v>
      </c>
    </row>
    <row r="419" s="2" customFormat="1" ht="24.15" customHeight="1">
      <c r="A419" s="39"/>
      <c r="B419" s="40"/>
      <c r="C419" s="198" t="s">
        <v>593</v>
      </c>
      <c r="D419" s="198" t="s">
        <v>116</v>
      </c>
      <c r="E419" s="199" t="s">
        <v>594</v>
      </c>
      <c r="F419" s="200" t="s">
        <v>595</v>
      </c>
      <c r="G419" s="201" t="s">
        <v>562</v>
      </c>
      <c r="H419" s="259"/>
      <c r="I419" s="203"/>
      <c r="J419" s="204">
        <f>ROUND(I419*H419,2)</f>
        <v>0</v>
      </c>
      <c r="K419" s="200" t="s">
        <v>120</v>
      </c>
      <c r="L419" s="45"/>
      <c r="M419" s="205" t="s">
        <v>19</v>
      </c>
      <c r="N419" s="206" t="s">
        <v>44</v>
      </c>
      <c r="O419" s="85"/>
      <c r="P419" s="207">
        <f>O419*H419</f>
        <v>0</v>
      </c>
      <c r="Q419" s="207">
        <v>0</v>
      </c>
      <c r="R419" s="207">
        <f>Q419*H419</f>
        <v>0</v>
      </c>
      <c r="S419" s="207">
        <v>0</v>
      </c>
      <c r="T419" s="208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09" t="s">
        <v>233</v>
      </c>
      <c r="AT419" s="209" t="s">
        <v>116</v>
      </c>
      <c r="AU419" s="209" t="s">
        <v>122</v>
      </c>
      <c r="AY419" s="18" t="s">
        <v>114</v>
      </c>
      <c r="BE419" s="210">
        <f>IF(N419="základní",J419,0)</f>
        <v>0</v>
      </c>
      <c r="BF419" s="210">
        <f>IF(N419="snížená",J419,0)</f>
        <v>0</v>
      </c>
      <c r="BG419" s="210">
        <f>IF(N419="zákl. přenesená",J419,0)</f>
        <v>0</v>
      </c>
      <c r="BH419" s="210">
        <f>IF(N419="sníž. přenesená",J419,0)</f>
        <v>0</v>
      </c>
      <c r="BI419" s="210">
        <f>IF(N419="nulová",J419,0)</f>
        <v>0</v>
      </c>
      <c r="BJ419" s="18" t="s">
        <v>122</v>
      </c>
      <c r="BK419" s="210">
        <f>ROUND(I419*H419,2)</f>
        <v>0</v>
      </c>
      <c r="BL419" s="18" t="s">
        <v>233</v>
      </c>
      <c r="BM419" s="209" t="s">
        <v>596</v>
      </c>
    </row>
    <row r="420" s="2" customFormat="1">
      <c r="A420" s="39"/>
      <c r="B420" s="40"/>
      <c r="C420" s="41"/>
      <c r="D420" s="211" t="s">
        <v>124</v>
      </c>
      <c r="E420" s="41"/>
      <c r="F420" s="212" t="s">
        <v>597</v>
      </c>
      <c r="G420" s="41"/>
      <c r="H420" s="41"/>
      <c r="I420" s="213"/>
      <c r="J420" s="41"/>
      <c r="K420" s="41"/>
      <c r="L420" s="45"/>
      <c r="M420" s="214"/>
      <c r="N420" s="215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124</v>
      </c>
      <c r="AU420" s="18" t="s">
        <v>122</v>
      </c>
    </row>
    <row r="421" s="12" customFormat="1" ht="22.8" customHeight="1">
      <c r="A421" s="12"/>
      <c r="B421" s="182"/>
      <c r="C421" s="183"/>
      <c r="D421" s="184" t="s">
        <v>71</v>
      </c>
      <c r="E421" s="196" t="s">
        <v>598</v>
      </c>
      <c r="F421" s="196" t="s">
        <v>599</v>
      </c>
      <c r="G421" s="183"/>
      <c r="H421" s="183"/>
      <c r="I421" s="186"/>
      <c r="J421" s="197">
        <f>BK421</f>
        <v>0</v>
      </c>
      <c r="K421" s="183"/>
      <c r="L421" s="188"/>
      <c r="M421" s="189"/>
      <c r="N421" s="190"/>
      <c r="O421" s="190"/>
      <c r="P421" s="191">
        <f>SUM(P422:P427)</f>
        <v>0</v>
      </c>
      <c r="Q421" s="190"/>
      <c r="R421" s="191">
        <f>SUM(R422:R427)</f>
        <v>0</v>
      </c>
      <c r="S421" s="190"/>
      <c r="T421" s="192">
        <f>SUM(T422:T427)</f>
        <v>0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193" t="s">
        <v>122</v>
      </c>
      <c r="AT421" s="194" t="s">
        <v>71</v>
      </c>
      <c r="AU421" s="194" t="s">
        <v>77</v>
      </c>
      <c r="AY421" s="193" t="s">
        <v>114</v>
      </c>
      <c r="BK421" s="195">
        <f>SUM(BK422:BK427)</f>
        <v>0</v>
      </c>
    </row>
    <row r="422" s="2" customFormat="1" ht="24.15" customHeight="1">
      <c r="A422" s="39"/>
      <c r="B422" s="40"/>
      <c r="C422" s="198" t="s">
        <v>600</v>
      </c>
      <c r="D422" s="198" t="s">
        <v>116</v>
      </c>
      <c r="E422" s="199" t="s">
        <v>601</v>
      </c>
      <c r="F422" s="200" t="s">
        <v>602</v>
      </c>
      <c r="G422" s="201" t="s">
        <v>171</v>
      </c>
      <c r="H422" s="202">
        <v>28.715</v>
      </c>
      <c r="I422" s="203"/>
      <c r="J422" s="204">
        <f>ROUND(I422*H422,2)</f>
        <v>0</v>
      </c>
      <c r="K422" s="200" t="s">
        <v>19</v>
      </c>
      <c r="L422" s="45"/>
      <c r="M422" s="205" t="s">
        <v>19</v>
      </c>
      <c r="N422" s="206" t="s">
        <v>44</v>
      </c>
      <c r="O422" s="85"/>
      <c r="P422" s="207">
        <f>O422*H422</f>
        <v>0</v>
      </c>
      <c r="Q422" s="207">
        <v>0</v>
      </c>
      <c r="R422" s="207">
        <f>Q422*H422</f>
        <v>0</v>
      </c>
      <c r="S422" s="207">
        <v>0</v>
      </c>
      <c r="T422" s="208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09" t="s">
        <v>233</v>
      </c>
      <c r="AT422" s="209" t="s">
        <v>116</v>
      </c>
      <c r="AU422" s="209" t="s">
        <v>122</v>
      </c>
      <c r="AY422" s="18" t="s">
        <v>114</v>
      </c>
      <c r="BE422" s="210">
        <f>IF(N422="základní",J422,0)</f>
        <v>0</v>
      </c>
      <c r="BF422" s="210">
        <f>IF(N422="snížená",J422,0)</f>
        <v>0</v>
      </c>
      <c r="BG422" s="210">
        <f>IF(N422="zákl. přenesená",J422,0)</f>
        <v>0</v>
      </c>
      <c r="BH422" s="210">
        <f>IF(N422="sníž. přenesená",J422,0)</f>
        <v>0</v>
      </c>
      <c r="BI422" s="210">
        <f>IF(N422="nulová",J422,0)</f>
        <v>0</v>
      </c>
      <c r="BJ422" s="18" t="s">
        <v>122</v>
      </c>
      <c r="BK422" s="210">
        <f>ROUND(I422*H422,2)</f>
        <v>0</v>
      </c>
      <c r="BL422" s="18" t="s">
        <v>233</v>
      </c>
      <c r="BM422" s="209" t="s">
        <v>603</v>
      </c>
    </row>
    <row r="423" s="14" customFormat="1">
      <c r="A423" s="14"/>
      <c r="B423" s="227"/>
      <c r="C423" s="228"/>
      <c r="D423" s="218" t="s">
        <v>126</v>
      </c>
      <c r="E423" s="229" t="s">
        <v>19</v>
      </c>
      <c r="F423" s="230" t="s">
        <v>604</v>
      </c>
      <c r="G423" s="228"/>
      <c r="H423" s="231">
        <v>12.845000000000001</v>
      </c>
      <c r="I423" s="232"/>
      <c r="J423" s="228"/>
      <c r="K423" s="228"/>
      <c r="L423" s="233"/>
      <c r="M423" s="234"/>
      <c r="N423" s="235"/>
      <c r="O423" s="235"/>
      <c r="P423" s="235"/>
      <c r="Q423" s="235"/>
      <c r="R423" s="235"/>
      <c r="S423" s="235"/>
      <c r="T423" s="236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37" t="s">
        <v>126</v>
      </c>
      <c r="AU423" s="237" t="s">
        <v>122</v>
      </c>
      <c r="AV423" s="14" t="s">
        <v>122</v>
      </c>
      <c r="AW423" s="14" t="s">
        <v>33</v>
      </c>
      <c r="AX423" s="14" t="s">
        <v>72</v>
      </c>
      <c r="AY423" s="237" t="s">
        <v>114</v>
      </c>
    </row>
    <row r="424" s="14" customFormat="1">
      <c r="A424" s="14"/>
      <c r="B424" s="227"/>
      <c r="C424" s="228"/>
      <c r="D424" s="218" t="s">
        <v>126</v>
      </c>
      <c r="E424" s="229" t="s">
        <v>19</v>
      </c>
      <c r="F424" s="230" t="s">
        <v>605</v>
      </c>
      <c r="G424" s="228"/>
      <c r="H424" s="231">
        <v>15.869999999999999</v>
      </c>
      <c r="I424" s="232"/>
      <c r="J424" s="228"/>
      <c r="K424" s="228"/>
      <c r="L424" s="233"/>
      <c r="M424" s="234"/>
      <c r="N424" s="235"/>
      <c r="O424" s="235"/>
      <c r="P424" s="235"/>
      <c r="Q424" s="235"/>
      <c r="R424" s="235"/>
      <c r="S424" s="235"/>
      <c r="T424" s="236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37" t="s">
        <v>126</v>
      </c>
      <c r="AU424" s="237" t="s">
        <v>122</v>
      </c>
      <c r="AV424" s="14" t="s">
        <v>122</v>
      </c>
      <c r="AW424" s="14" t="s">
        <v>33</v>
      </c>
      <c r="AX424" s="14" t="s">
        <v>72</v>
      </c>
      <c r="AY424" s="237" t="s">
        <v>114</v>
      </c>
    </row>
    <row r="425" s="15" customFormat="1">
      <c r="A425" s="15"/>
      <c r="B425" s="238"/>
      <c r="C425" s="239"/>
      <c r="D425" s="218" t="s">
        <v>126</v>
      </c>
      <c r="E425" s="240" t="s">
        <v>19</v>
      </c>
      <c r="F425" s="241" t="s">
        <v>131</v>
      </c>
      <c r="G425" s="239"/>
      <c r="H425" s="242">
        <v>28.715</v>
      </c>
      <c r="I425" s="243"/>
      <c r="J425" s="239"/>
      <c r="K425" s="239"/>
      <c r="L425" s="244"/>
      <c r="M425" s="245"/>
      <c r="N425" s="246"/>
      <c r="O425" s="246"/>
      <c r="P425" s="246"/>
      <c r="Q425" s="246"/>
      <c r="R425" s="246"/>
      <c r="S425" s="246"/>
      <c r="T425" s="247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48" t="s">
        <v>126</v>
      </c>
      <c r="AU425" s="248" t="s">
        <v>122</v>
      </c>
      <c r="AV425" s="15" t="s">
        <v>121</v>
      </c>
      <c r="AW425" s="15" t="s">
        <v>33</v>
      </c>
      <c r="AX425" s="15" t="s">
        <v>77</v>
      </c>
      <c r="AY425" s="248" t="s">
        <v>114</v>
      </c>
    </row>
    <row r="426" s="2" customFormat="1" ht="24.15" customHeight="1">
      <c r="A426" s="39"/>
      <c r="B426" s="40"/>
      <c r="C426" s="198" t="s">
        <v>606</v>
      </c>
      <c r="D426" s="198" t="s">
        <v>116</v>
      </c>
      <c r="E426" s="199" t="s">
        <v>607</v>
      </c>
      <c r="F426" s="200" t="s">
        <v>608</v>
      </c>
      <c r="G426" s="201" t="s">
        <v>562</v>
      </c>
      <c r="H426" s="259"/>
      <c r="I426" s="203"/>
      <c r="J426" s="204">
        <f>ROUND(I426*H426,2)</f>
        <v>0</v>
      </c>
      <c r="K426" s="200" t="s">
        <v>120</v>
      </c>
      <c r="L426" s="45"/>
      <c r="M426" s="205" t="s">
        <v>19</v>
      </c>
      <c r="N426" s="206" t="s">
        <v>44</v>
      </c>
      <c r="O426" s="85"/>
      <c r="P426" s="207">
        <f>O426*H426</f>
        <v>0</v>
      </c>
      <c r="Q426" s="207">
        <v>0</v>
      </c>
      <c r="R426" s="207">
        <f>Q426*H426</f>
        <v>0</v>
      </c>
      <c r="S426" s="207">
        <v>0</v>
      </c>
      <c r="T426" s="208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09" t="s">
        <v>233</v>
      </c>
      <c r="AT426" s="209" t="s">
        <v>116</v>
      </c>
      <c r="AU426" s="209" t="s">
        <v>122</v>
      </c>
      <c r="AY426" s="18" t="s">
        <v>114</v>
      </c>
      <c r="BE426" s="210">
        <f>IF(N426="základní",J426,0)</f>
        <v>0</v>
      </c>
      <c r="BF426" s="210">
        <f>IF(N426="snížená",J426,0)</f>
        <v>0</v>
      </c>
      <c r="BG426" s="210">
        <f>IF(N426="zákl. přenesená",J426,0)</f>
        <v>0</v>
      </c>
      <c r="BH426" s="210">
        <f>IF(N426="sníž. přenesená",J426,0)</f>
        <v>0</v>
      </c>
      <c r="BI426" s="210">
        <f>IF(N426="nulová",J426,0)</f>
        <v>0</v>
      </c>
      <c r="BJ426" s="18" t="s">
        <v>122</v>
      </c>
      <c r="BK426" s="210">
        <f>ROUND(I426*H426,2)</f>
        <v>0</v>
      </c>
      <c r="BL426" s="18" t="s">
        <v>233</v>
      </c>
      <c r="BM426" s="209" t="s">
        <v>609</v>
      </c>
    </row>
    <row r="427" s="2" customFormat="1">
      <c r="A427" s="39"/>
      <c r="B427" s="40"/>
      <c r="C427" s="41"/>
      <c r="D427" s="211" t="s">
        <v>124</v>
      </c>
      <c r="E427" s="41"/>
      <c r="F427" s="212" t="s">
        <v>610</v>
      </c>
      <c r="G427" s="41"/>
      <c r="H427" s="41"/>
      <c r="I427" s="213"/>
      <c r="J427" s="41"/>
      <c r="K427" s="41"/>
      <c r="L427" s="45"/>
      <c r="M427" s="214"/>
      <c r="N427" s="215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124</v>
      </c>
      <c r="AU427" s="18" t="s">
        <v>122</v>
      </c>
    </row>
    <row r="428" s="12" customFormat="1" ht="22.8" customHeight="1">
      <c r="A428" s="12"/>
      <c r="B428" s="182"/>
      <c r="C428" s="183"/>
      <c r="D428" s="184" t="s">
        <v>71</v>
      </c>
      <c r="E428" s="196" t="s">
        <v>611</v>
      </c>
      <c r="F428" s="196" t="s">
        <v>612</v>
      </c>
      <c r="G428" s="183"/>
      <c r="H428" s="183"/>
      <c r="I428" s="186"/>
      <c r="J428" s="197">
        <f>BK428</f>
        <v>0</v>
      </c>
      <c r="K428" s="183"/>
      <c r="L428" s="188"/>
      <c r="M428" s="189"/>
      <c r="N428" s="190"/>
      <c r="O428" s="190"/>
      <c r="P428" s="191">
        <f>SUM(P429:P440)</f>
        <v>0</v>
      </c>
      <c r="Q428" s="190"/>
      <c r="R428" s="191">
        <f>SUM(R429:R440)</f>
        <v>0.071905999999999998</v>
      </c>
      <c r="S428" s="190"/>
      <c r="T428" s="192">
        <f>SUM(T429:T440)</f>
        <v>0.093032000000000004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193" t="s">
        <v>122</v>
      </c>
      <c r="AT428" s="194" t="s">
        <v>71</v>
      </c>
      <c r="AU428" s="194" t="s">
        <v>77</v>
      </c>
      <c r="AY428" s="193" t="s">
        <v>114</v>
      </c>
      <c r="BK428" s="195">
        <f>SUM(BK429:BK440)</f>
        <v>0</v>
      </c>
    </row>
    <row r="429" s="2" customFormat="1" ht="16.5" customHeight="1">
      <c r="A429" s="39"/>
      <c r="B429" s="40"/>
      <c r="C429" s="198" t="s">
        <v>613</v>
      </c>
      <c r="D429" s="198" t="s">
        <v>116</v>
      </c>
      <c r="E429" s="199" t="s">
        <v>614</v>
      </c>
      <c r="F429" s="200" t="s">
        <v>615</v>
      </c>
      <c r="G429" s="201" t="s">
        <v>292</v>
      </c>
      <c r="H429" s="202">
        <v>15.6</v>
      </c>
      <c r="I429" s="203"/>
      <c r="J429" s="204">
        <f>ROUND(I429*H429,2)</f>
        <v>0</v>
      </c>
      <c r="K429" s="200" t="s">
        <v>120</v>
      </c>
      <c r="L429" s="45"/>
      <c r="M429" s="205" t="s">
        <v>19</v>
      </c>
      <c r="N429" s="206" t="s">
        <v>44</v>
      </c>
      <c r="O429" s="85"/>
      <c r="P429" s="207">
        <f>O429*H429</f>
        <v>0</v>
      </c>
      <c r="Q429" s="207">
        <v>0</v>
      </c>
      <c r="R429" s="207">
        <f>Q429*H429</f>
        <v>0</v>
      </c>
      <c r="S429" s="207">
        <v>0.00167</v>
      </c>
      <c r="T429" s="208">
        <f>S429*H429</f>
        <v>0.026051999999999999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09" t="s">
        <v>233</v>
      </c>
      <c r="AT429" s="209" t="s">
        <v>116</v>
      </c>
      <c r="AU429" s="209" t="s">
        <v>122</v>
      </c>
      <c r="AY429" s="18" t="s">
        <v>114</v>
      </c>
      <c r="BE429" s="210">
        <f>IF(N429="základní",J429,0)</f>
        <v>0</v>
      </c>
      <c r="BF429" s="210">
        <f>IF(N429="snížená",J429,0)</f>
        <v>0</v>
      </c>
      <c r="BG429" s="210">
        <f>IF(N429="zákl. přenesená",J429,0)</f>
        <v>0</v>
      </c>
      <c r="BH429" s="210">
        <f>IF(N429="sníž. přenesená",J429,0)</f>
        <v>0</v>
      </c>
      <c r="BI429" s="210">
        <f>IF(N429="nulová",J429,0)</f>
        <v>0</v>
      </c>
      <c r="BJ429" s="18" t="s">
        <v>122</v>
      </c>
      <c r="BK429" s="210">
        <f>ROUND(I429*H429,2)</f>
        <v>0</v>
      </c>
      <c r="BL429" s="18" t="s">
        <v>233</v>
      </c>
      <c r="BM429" s="209" t="s">
        <v>616</v>
      </c>
    </row>
    <row r="430" s="2" customFormat="1">
      <c r="A430" s="39"/>
      <c r="B430" s="40"/>
      <c r="C430" s="41"/>
      <c r="D430" s="211" t="s">
        <v>124</v>
      </c>
      <c r="E430" s="41"/>
      <c r="F430" s="212" t="s">
        <v>617</v>
      </c>
      <c r="G430" s="41"/>
      <c r="H430" s="41"/>
      <c r="I430" s="213"/>
      <c r="J430" s="41"/>
      <c r="K430" s="41"/>
      <c r="L430" s="45"/>
      <c r="M430" s="214"/>
      <c r="N430" s="215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124</v>
      </c>
      <c r="AU430" s="18" t="s">
        <v>122</v>
      </c>
    </row>
    <row r="431" s="14" customFormat="1">
      <c r="A431" s="14"/>
      <c r="B431" s="227"/>
      <c r="C431" s="228"/>
      <c r="D431" s="218" t="s">
        <v>126</v>
      </c>
      <c r="E431" s="229" t="s">
        <v>19</v>
      </c>
      <c r="F431" s="230" t="s">
        <v>618</v>
      </c>
      <c r="G431" s="228"/>
      <c r="H431" s="231">
        <v>15.6</v>
      </c>
      <c r="I431" s="232"/>
      <c r="J431" s="228"/>
      <c r="K431" s="228"/>
      <c r="L431" s="233"/>
      <c r="M431" s="234"/>
      <c r="N431" s="235"/>
      <c r="O431" s="235"/>
      <c r="P431" s="235"/>
      <c r="Q431" s="235"/>
      <c r="R431" s="235"/>
      <c r="S431" s="235"/>
      <c r="T431" s="236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37" t="s">
        <v>126</v>
      </c>
      <c r="AU431" s="237" t="s">
        <v>122</v>
      </c>
      <c r="AV431" s="14" t="s">
        <v>122</v>
      </c>
      <c r="AW431" s="14" t="s">
        <v>33</v>
      </c>
      <c r="AX431" s="14" t="s">
        <v>77</v>
      </c>
      <c r="AY431" s="237" t="s">
        <v>114</v>
      </c>
    </row>
    <row r="432" s="2" customFormat="1" ht="16.5" customHeight="1">
      <c r="A432" s="39"/>
      <c r="B432" s="40"/>
      <c r="C432" s="198" t="s">
        <v>619</v>
      </c>
      <c r="D432" s="198" t="s">
        <v>116</v>
      </c>
      <c r="E432" s="199" t="s">
        <v>620</v>
      </c>
      <c r="F432" s="200" t="s">
        <v>621</v>
      </c>
      <c r="G432" s="201" t="s">
        <v>292</v>
      </c>
      <c r="H432" s="202">
        <v>17</v>
      </c>
      <c r="I432" s="203"/>
      <c r="J432" s="204">
        <f>ROUND(I432*H432,2)</f>
        <v>0</v>
      </c>
      <c r="K432" s="200" t="s">
        <v>120</v>
      </c>
      <c r="L432" s="45"/>
      <c r="M432" s="205" t="s">
        <v>19</v>
      </c>
      <c r="N432" s="206" t="s">
        <v>44</v>
      </c>
      <c r="O432" s="85"/>
      <c r="P432" s="207">
        <f>O432*H432</f>
        <v>0</v>
      </c>
      <c r="Q432" s="207">
        <v>0</v>
      </c>
      <c r="R432" s="207">
        <f>Q432*H432</f>
        <v>0</v>
      </c>
      <c r="S432" s="207">
        <v>0.0039399999999999999</v>
      </c>
      <c r="T432" s="208">
        <f>S432*H432</f>
        <v>0.066979999999999998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09" t="s">
        <v>233</v>
      </c>
      <c r="AT432" s="209" t="s">
        <v>116</v>
      </c>
      <c r="AU432" s="209" t="s">
        <v>122</v>
      </c>
      <c r="AY432" s="18" t="s">
        <v>114</v>
      </c>
      <c r="BE432" s="210">
        <f>IF(N432="základní",J432,0)</f>
        <v>0</v>
      </c>
      <c r="BF432" s="210">
        <f>IF(N432="snížená",J432,0)</f>
        <v>0</v>
      </c>
      <c r="BG432" s="210">
        <f>IF(N432="zákl. přenesená",J432,0)</f>
        <v>0</v>
      </c>
      <c r="BH432" s="210">
        <f>IF(N432="sníž. přenesená",J432,0)</f>
        <v>0</v>
      </c>
      <c r="BI432" s="210">
        <f>IF(N432="nulová",J432,0)</f>
        <v>0</v>
      </c>
      <c r="BJ432" s="18" t="s">
        <v>122</v>
      </c>
      <c r="BK432" s="210">
        <f>ROUND(I432*H432,2)</f>
        <v>0</v>
      </c>
      <c r="BL432" s="18" t="s">
        <v>233</v>
      </c>
      <c r="BM432" s="209" t="s">
        <v>622</v>
      </c>
    </row>
    <row r="433" s="2" customFormat="1">
      <c r="A433" s="39"/>
      <c r="B433" s="40"/>
      <c r="C433" s="41"/>
      <c r="D433" s="211" t="s">
        <v>124</v>
      </c>
      <c r="E433" s="41"/>
      <c r="F433" s="212" t="s">
        <v>623</v>
      </c>
      <c r="G433" s="41"/>
      <c r="H433" s="41"/>
      <c r="I433" s="213"/>
      <c r="J433" s="41"/>
      <c r="K433" s="41"/>
      <c r="L433" s="45"/>
      <c r="M433" s="214"/>
      <c r="N433" s="215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124</v>
      </c>
      <c r="AU433" s="18" t="s">
        <v>122</v>
      </c>
    </row>
    <row r="434" s="14" customFormat="1">
      <c r="A434" s="14"/>
      <c r="B434" s="227"/>
      <c r="C434" s="228"/>
      <c r="D434" s="218" t="s">
        <v>126</v>
      </c>
      <c r="E434" s="229" t="s">
        <v>19</v>
      </c>
      <c r="F434" s="230" t="s">
        <v>624</v>
      </c>
      <c r="G434" s="228"/>
      <c r="H434" s="231">
        <v>17</v>
      </c>
      <c r="I434" s="232"/>
      <c r="J434" s="228"/>
      <c r="K434" s="228"/>
      <c r="L434" s="233"/>
      <c r="M434" s="234"/>
      <c r="N434" s="235"/>
      <c r="O434" s="235"/>
      <c r="P434" s="235"/>
      <c r="Q434" s="235"/>
      <c r="R434" s="235"/>
      <c r="S434" s="235"/>
      <c r="T434" s="236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37" t="s">
        <v>126</v>
      </c>
      <c r="AU434" s="237" t="s">
        <v>122</v>
      </c>
      <c r="AV434" s="14" t="s">
        <v>122</v>
      </c>
      <c r="AW434" s="14" t="s">
        <v>33</v>
      </c>
      <c r="AX434" s="14" t="s">
        <v>77</v>
      </c>
      <c r="AY434" s="237" t="s">
        <v>114</v>
      </c>
    </row>
    <row r="435" s="2" customFormat="1" ht="16.5" customHeight="1">
      <c r="A435" s="39"/>
      <c r="B435" s="40"/>
      <c r="C435" s="198" t="s">
        <v>625</v>
      </c>
      <c r="D435" s="198" t="s">
        <v>116</v>
      </c>
      <c r="E435" s="199" t="s">
        <v>626</v>
      </c>
      <c r="F435" s="200" t="s">
        <v>627</v>
      </c>
      <c r="G435" s="201" t="s">
        <v>292</v>
      </c>
      <c r="H435" s="202">
        <v>15.6</v>
      </c>
      <c r="I435" s="203"/>
      <c r="J435" s="204">
        <f>ROUND(I435*H435,2)</f>
        <v>0</v>
      </c>
      <c r="K435" s="200" t="s">
        <v>19</v>
      </c>
      <c r="L435" s="45"/>
      <c r="M435" s="205" t="s">
        <v>19</v>
      </c>
      <c r="N435" s="206" t="s">
        <v>44</v>
      </c>
      <c r="O435" s="85"/>
      <c r="P435" s="207">
        <f>O435*H435</f>
        <v>0</v>
      </c>
      <c r="Q435" s="207">
        <v>0.0014599999999999999</v>
      </c>
      <c r="R435" s="207">
        <f>Q435*H435</f>
        <v>0.022775999999999998</v>
      </c>
      <c r="S435" s="207">
        <v>0</v>
      </c>
      <c r="T435" s="208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09" t="s">
        <v>233</v>
      </c>
      <c r="AT435" s="209" t="s">
        <v>116</v>
      </c>
      <c r="AU435" s="209" t="s">
        <v>122</v>
      </c>
      <c r="AY435" s="18" t="s">
        <v>114</v>
      </c>
      <c r="BE435" s="210">
        <f>IF(N435="základní",J435,0)</f>
        <v>0</v>
      </c>
      <c r="BF435" s="210">
        <f>IF(N435="snížená",J435,0)</f>
        <v>0</v>
      </c>
      <c r="BG435" s="210">
        <f>IF(N435="zákl. přenesená",J435,0)</f>
        <v>0</v>
      </c>
      <c r="BH435" s="210">
        <f>IF(N435="sníž. přenesená",J435,0)</f>
        <v>0</v>
      </c>
      <c r="BI435" s="210">
        <f>IF(N435="nulová",J435,0)</f>
        <v>0</v>
      </c>
      <c r="BJ435" s="18" t="s">
        <v>122</v>
      </c>
      <c r="BK435" s="210">
        <f>ROUND(I435*H435,2)</f>
        <v>0</v>
      </c>
      <c r="BL435" s="18" t="s">
        <v>233</v>
      </c>
      <c r="BM435" s="209" t="s">
        <v>628</v>
      </c>
    </row>
    <row r="436" s="2" customFormat="1" ht="21.75" customHeight="1">
      <c r="A436" s="39"/>
      <c r="B436" s="40"/>
      <c r="C436" s="198" t="s">
        <v>629</v>
      </c>
      <c r="D436" s="198" t="s">
        <v>116</v>
      </c>
      <c r="E436" s="199" t="s">
        <v>630</v>
      </c>
      <c r="F436" s="200" t="s">
        <v>631</v>
      </c>
      <c r="G436" s="201" t="s">
        <v>292</v>
      </c>
      <c r="H436" s="202">
        <v>17</v>
      </c>
      <c r="I436" s="203"/>
      <c r="J436" s="204">
        <f>ROUND(I436*H436,2)</f>
        <v>0</v>
      </c>
      <c r="K436" s="200" t="s">
        <v>120</v>
      </c>
      <c r="L436" s="45"/>
      <c r="M436" s="205" t="s">
        <v>19</v>
      </c>
      <c r="N436" s="206" t="s">
        <v>44</v>
      </c>
      <c r="O436" s="85"/>
      <c r="P436" s="207">
        <f>O436*H436</f>
        <v>0</v>
      </c>
      <c r="Q436" s="207">
        <v>0.0028900000000000002</v>
      </c>
      <c r="R436" s="207">
        <f>Q436*H436</f>
        <v>0.049130000000000007</v>
      </c>
      <c r="S436" s="207">
        <v>0</v>
      </c>
      <c r="T436" s="208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09" t="s">
        <v>233</v>
      </c>
      <c r="AT436" s="209" t="s">
        <v>116</v>
      </c>
      <c r="AU436" s="209" t="s">
        <v>122</v>
      </c>
      <c r="AY436" s="18" t="s">
        <v>114</v>
      </c>
      <c r="BE436" s="210">
        <f>IF(N436="základní",J436,0)</f>
        <v>0</v>
      </c>
      <c r="BF436" s="210">
        <f>IF(N436="snížená",J436,0)</f>
        <v>0</v>
      </c>
      <c r="BG436" s="210">
        <f>IF(N436="zákl. přenesená",J436,0)</f>
        <v>0</v>
      </c>
      <c r="BH436" s="210">
        <f>IF(N436="sníž. přenesená",J436,0)</f>
        <v>0</v>
      </c>
      <c r="BI436" s="210">
        <f>IF(N436="nulová",J436,0)</f>
        <v>0</v>
      </c>
      <c r="BJ436" s="18" t="s">
        <v>122</v>
      </c>
      <c r="BK436" s="210">
        <f>ROUND(I436*H436,2)</f>
        <v>0</v>
      </c>
      <c r="BL436" s="18" t="s">
        <v>233</v>
      </c>
      <c r="BM436" s="209" t="s">
        <v>632</v>
      </c>
    </row>
    <row r="437" s="2" customFormat="1">
      <c r="A437" s="39"/>
      <c r="B437" s="40"/>
      <c r="C437" s="41"/>
      <c r="D437" s="211" t="s">
        <v>124</v>
      </c>
      <c r="E437" s="41"/>
      <c r="F437" s="212" t="s">
        <v>633</v>
      </c>
      <c r="G437" s="41"/>
      <c r="H437" s="41"/>
      <c r="I437" s="213"/>
      <c r="J437" s="41"/>
      <c r="K437" s="41"/>
      <c r="L437" s="45"/>
      <c r="M437" s="214"/>
      <c r="N437" s="215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124</v>
      </c>
      <c r="AU437" s="18" t="s">
        <v>122</v>
      </c>
    </row>
    <row r="438" s="2" customFormat="1" ht="16.5" customHeight="1">
      <c r="A438" s="39"/>
      <c r="B438" s="40"/>
      <c r="C438" s="198" t="s">
        <v>634</v>
      </c>
      <c r="D438" s="198" t="s">
        <v>116</v>
      </c>
      <c r="E438" s="199" t="s">
        <v>635</v>
      </c>
      <c r="F438" s="200" t="s">
        <v>636</v>
      </c>
      <c r="G438" s="201" t="s">
        <v>459</v>
      </c>
      <c r="H438" s="202">
        <v>1</v>
      </c>
      <c r="I438" s="203"/>
      <c r="J438" s="204">
        <f>ROUND(I438*H438,2)</f>
        <v>0</v>
      </c>
      <c r="K438" s="200" t="s">
        <v>19</v>
      </c>
      <c r="L438" s="45"/>
      <c r="M438" s="205" t="s">
        <v>19</v>
      </c>
      <c r="N438" s="206" t="s">
        <v>44</v>
      </c>
      <c r="O438" s="85"/>
      <c r="P438" s="207">
        <f>O438*H438</f>
        <v>0</v>
      </c>
      <c r="Q438" s="207">
        <v>0</v>
      </c>
      <c r="R438" s="207">
        <f>Q438*H438</f>
        <v>0</v>
      </c>
      <c r="S438" s="207">
        <v>0</v>
      </c>
      <c r="T438" s="208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09" t="s">
        <v>233</v>
      </c>
      <c r="AT438" s="209" t="s">
        <v>116</v>
      </c>
      <c r="AU438" s="209" t="s">
        <v>122</v>
      </c>
      <c r="AY438" s="18" t="s">
        <v>114</v>
      </c>
      <c r="BE438" s="210">
        <f>IF(N438="základní",J438,0)</f>
        <v>0</v>
      </c>
      <c r="BF438" s="210">
        <f>IF(N438="snížená",J438,0)</f>
        <v>0</v>
      </c>
      <c r="BG438" s="210">
        <f>IF(N438="zákl. přenesená",J438,0)</f>
        <v>0</v>
      </c>
      <c r="BH438" s="210">
        <f>IF(N438="sníž. přenesená",J438,0)</f>
        <v>0</v>
      </c>
      <c r="BI438" s="210">
        <f>IF(N438="nulová",J438,0)</f>
        <v>0</v>
      </c>
      <c r="BJ438" s="18" t="s">
        <v>122</v>
      </c>
      <c r="BK438" s="210">
        <f>ROUND(I438*H438,2)</f>
        <v>0</v>
      </c>
      <c r="BL438" s="18" t="s">
        <v>233</v>
      </c>
      <c r="BM438" s="209" t="s">
        <v>637</v>
      </c>
    </row>
    <row r="439" s="2" customFormat="1" ht="24.15" customHeight="1">
      <c r="A439" s="39"/>
      <c r="B439" s="40"/>
      <c r="C439" s="198" t="s">
        <v>638</v>
      </c>
      <c r="D439" s="198" t="s">
        <v>116</v>
      </c>
      <c r="E439" s="199" t="s">
        <v>639</v>
      </c>
      <c r="F439" s="200" t="s">
        <v>640</v>
      </c>
      <c r="G439" s="201" t="s">
        <v>562</v>
      </c>
      <c r="H439" s="259"/>
      <c r="I439" s="203"/>
      <c r="J439" s="204">
        <f>ROUND(I439*H439,2)</f>
        <v>0</v>
      </c>
      <c r="K439" s="200" t="s">
        <v>120</v>
      </c>
      <c r="L439" s="45"/>
      <c r="M439" s="205" t="s">
        <v>19</v>
      </c>
      <c r="N439" s="206" t="s">
        <v>44</v>
      </c>
      <c r="O439" s="85"/>
      <c r="P439" s="207">
        <f>O439*H439</f>
        <v>0</v>
      </c>
      <c r="Q439" s="207">
        <v>0</v>
      </c>
      <c r="R439" s="207">
        <f>Q439*H439</f>
        <v>0</v>
      </c>
      <c r="S439" s="207">
        <v>0</v>
      </c>
      <c r="T439" s="208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09" t="s">
        <v>233</v>
      </c>
      <c r="AT439" s="209" t="s">
        <v>116</v>
      </c>
      <c r="AU439" s="209" t="s">
        <v>122</v>
      </c>
      <c r="AY439" s="18" t="s">
        <v>114</v>
      </c>
      <c r="BE439" s="210">
        <f>IF(N439="základní",J439,0)</f>
        <v>0</v>
      </c>
      <c r="BF439" s="210">
        <f>IF(N439="snížená",J439,0)</f>
        <v>0</v>
      </c>
      <c r="BG439" s="210">
        <f>IF(N439="zákl. přenesená",J439,0)</f>
        <v>0</v>
      </c>
      <c r="BH439" s="210">
        <f>IF(N439="sníž. přenesená",J439,0)</f>
        <v>0</v>
      </c>
      <c r="BI439" s="210">
        <f>IF(N439="nulová",J439,0)</f>
        <v>0</v>
      </c>
      <c r="BJ439" s="18" t="s">
        <v>122</v>
      </c>
      <c r="BK439" s="210">
        <f>ROUND(I439*H439,2)</f>
        <v>0</v>
      </c>
      <c r="BL439" s="18" t="s">
        <v>233</v>
      </c>
      <c r="BM439" s="209" t="s">
        <v>641</v>
      </c>
    </row>
    <row r="440" s="2" customFormat="1">
      <c r="A440" s="39"/>
      <c r="B440" s="40"/>
      <c r="C440" s="41"/>
      <c r="D440" s="211" t="s">
        <v>124</v>
      </c>
      <c r="E440" s="41"/>
      <c r="F440" s="212" t="s">
        <v>642</v>
      </c>
      <c r="G440" s="41"/>
      <c r="H440" s="41"/>
      <c r="I440" s="213"/>
      <c r="J440" s="41"/>
      <c r="K440" s="41"/>
      <c r="L440" s="45"/>
      <c r="M440" s="214"/>
      <c r="N440" s="215"/>
      <c r="O440" s="85"/>
      <c r="P440" s="85"/>
      <c r="Q440" s="85"/>
      <c r="R440" s="85"/>
      <c r="S440" s="85"/>
      <c r="T440" s="86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124</v>
      </c>
      <c r="AU440" s="18" t="s">
        <v>122</v>
      </c>
    </row>
    <row r="441" s="12" customFormat="1" ht="22.8" customHeight="1">
      <c r="A441" s="12"/>
      <c r="B441" s="182"/>
      <c r="C441" s="183"/>
      <c r="D441" s="184" t="s">
        <v>71</v>
      </c>
      <c r="E441" s="196" t="s">
        <v>643</v>
      </c>
      <c r="F441" s="196" t="s">
        <v>644</v>
      </c>
      <c r="G441" s="183"/>
      <c r="H441" s="183"/>
      <c r="I441" s="186"/>
      <c r="J441" s="197">
        <f>BK441</f>
        <v>0</v>
      </c>
      <c r="K441" s="183"/>
      <c r="L441" s="188"/>
      <c r="M441" s="189"/>
      <c r="N441" s="190"/>
      <c r="O441" s="190"/>
      <c r="P441" s="191">
        <f>SUM(P442:P444)</f>
        <v>0</v>
      </c>
      <c r="Q441" s="190"/>
      <c r="R441" s="191">
        <f>SUM(R442:R444)</f>
        <v>0</v>
      </c>
      <c r="S441" s="190"/>
      <c r="T441" s="192">
        <f>SUM(T442:T444)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193" t="s">
        <v>122</v>
      </c>
      <c r="AT441" s="194" t="s">
        <v>71</v>
      </c>
      <c r="AU441" s="194" t="s">
        <v>77</v>
      </c>
      <c r="AY441" s="193" t="s">
        <v>114</v>
      </c>
      <c r="BK441" s="195">
        <f>SUM(BK442:BK444)</f>
        <v>0</v>
      </c>
    </row>
    <row r="442" s="2" customFormat="1" ht="16.5" customHeight="1">
      <c r="A442" s="39"/>
      <c r="B442" s="40"/>
      <c r="C442" s="198" t="s">
        <v>645</v>
      </c>
      <c r="D442" s="198" t="s">
        <v>116</v>
      </c>
      <c r="E442" s="199" t="s">
        <v>646</v>
      </c>
      <c r="F442" s="200" t="s">
        <v>647</v>
      </c>
      <c r="G442" s="201" t="s">
        <v>459</v>
      </c>
      <c r="H442" s="202">
        <v>1</v>
      </c>
      <c r="I442" s="203"/>
      <c r="J442" s="204">
        <f>ROUND(I442*H442,2)</f>
        <v>0</v>
      </c>
      <c r="K442" s="200" t="s">
        <v>19</v>
      </c>
      <c r="L442" s="45"/>
      <c r="M442" s="205" t="s">
        <v>19</v>
      </c>
      <c r="N442" s="206" t="s">
        <v>44</v>
      </c>
      <c r="O442" s="85"/>
      <c r="P442" s="207">
        <f>O442*H442</f>
        <v>0</v>
      </c>
      <c r="Q442" s="207">
        <v>0</v>
      </c>
      <c r="R442" s="207">
        <f>Q442*H442</f>
        <v>0</v>
      </c>
      <c r="S442" s="207">
        <v>0</v>
      </c>
      <c r="T442" s="208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09" t="s">
        <v>233</v>
      </c>
      <c r="AT442" s="209" t="s">
        <v>116</v>
      </c>
      <c r="AU442" s="209" t="s">
        <v>122</v>
      </c>
      <c r="AY442" s="18" t="s">
        <v>114</v>
      </c>
      <c r="BE442" s="210">
        <f>IF(N442="základní",J442,0)</f>
        <v>0</v>
      </c>
      <c r="BF442" s="210">
        <f>IF(N442="snížená",J442,0)</f>
        <v>0</v>
      </c>
      <c r="BG442" s="210">
        <f>IF(N442="zákl. přenesená",J442,0)</f>
        <v>0</v>
      </c>
      <c r="BH442" s="210">
        <f>IF(N442="sníž. přenesená",J442,0)</f>
        <v>0</v>
      </c>
      <c r="BI442" s="210">
        <f>IF(N442="nulová",J442,0)</f>
        <v>0</v>
      </c>
      <c r="BJ442" s="18" t="s">
        <v>122</v>
      </c>
      <c r="BK442" s="210">
        <f>ROUND(I442*H442,2)</f>
        <v>0</v>
      </c>
      <c r="BL442" s="18" t="s">
        <v>233</v>
      </c>
      <c r="BM442" s="209" t="s">
        <v>648</v>
      </c>
    </row>
    <row r="443" s="2" customFormat="1" ht="24.15" customHeight="1">
      <c r="A443" s="39"/>
      <c r="B443" s="40"/>
      <c r="C443" s="198" t="s">
        <v>649</v>
      </c>
      <c r="D443" s="198" t="s">
        <v>116</v>
      </c>
      <c r="E443" s="199" t="s">
        <v>650</v>
      </c>
      <c r="F443" s="200" t="s">
        <v>651</v>
      </c>
      <c r="G443" s="201" t="s">
        <v>562</v>
      </c>
      <c r="H443" s="259"/>
      <c r="I443" s="203"/>
      <c r="J443" s="204">
        <f>ROUND(I443*H443,2)</f>
        <v>0</v>
      </c>
      <c r="K443" s="200" t="s">
        <v>120</v>
      </c>
      <c r="L443" s="45"/>
      <c r="M443" s="205" t="s">
        <v>19</v>
      </c>
      <c r="N443" s="206" t="s">
        <v>44</v>
      </c>
      <c r="O443" s="85"/>
      <c r="P443" s="207">
        <f>O443*H443</f>
        <v>0</v>
      </c>
      <c r="Q443" s="207">
        <v>0</v>
      </c>
      <c r="R443" s="207">
        <f>Q443*H443</f>
        <v>0</v>
      </c>
      <c r="S443" s="207">
        <v>0</v>
      </c>
      <c r="T443" s="208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09" t="s">
        <v>233</v>
      </c>
      <c r="AT443" s="209" t="s">
        <v>116</v>
      </c>
      <c r="AU443" s="209" t="s">
        <v>122</v>
      </c>
      <c r="AY443" s="18" t="s">
        <v>114</v>
      </c>
      <c r="BE443" s="210">
        <f>IF(N443="základní",J443,0)</f>
        <v>0</v>
      </c>
      <c r="BF443" s="210">
        <f>IF(N443="snížená",J443,0)</f>
        <v>0</v>
      </c>
      <c r="BG443" s="210">
        <f>IF(N443="zákl. přenesená",J443,0)</f>
        <v>0</v>
      </c>
      <c r="BH443" s="210">
        <f>IF(N443="sníž. přenesená",J443,0)</f>
        <v>0</v>
      </c>
      <c r="BI443" s="210">
        <f>IF(N443="nulová",J443,0)</f>
        <v>0</v>
      </c>
      <c r="BJ443" s="18" t="s">
        <v>122</v>
      </c>
      <c r="BK443" s="210">
        <f>ROUND(I443*H443,2)</f>
        <v>0</v>
      </c>
      <c r="BL443" s="18" t="s">
        <v>233</v>
      </c>
      <c r="BM443" s="209" t="s">
        <v>652</v>
      </c>
    </row>
    <row r="444" s="2" customFormat="1">
      <c r="A444" s="39"/>
      <c r="B444" s="40"/>
      <c r="C444" s="41"/>
      <c r="D444" s="211" t="s">
        <v>124</v>
      </c>
      <c r="E444" s="41"/>
      <c r="F444" s="212" t="s">
        <v>653</v>
      </c>
      <c r="G444" s="41"/>
      <c r="H444" s="41"/>
      <c r="I444" s="213"/>
      <c r="J444" s="41"/>
      <c r="K444" s="41"/>
      <c r="L444" s="45"/>
      <c r="M444" s="214"/>
      <c r="N444" s="215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124</v>
      </c>
      <c r="AU444" s="18" t="s">
        <v>122</v>
      </c>
    </row>
    <row r="445" s="12" customFormat="1" ht="22.8" customHeight="1">
      <c r="A445" s="12"/>
      <c r="B445" s="182"/>
      <c r="C445" s="183"/>
      <c r="D445" s="184" t="s">
        <v>71</v>
      </c>
      <c r="E445" s="196" t="s">
        <v>654</v>
      </c>
      <c r="F445" s="196" t="s">
        <v>655</v>
      </c>
      <c r="G445" s="183"/>
      <c r="H445" s="183"/>
      <c r="I445" s="186"/>
      <c r="J445" s="197">
        <f>BK445</f>
        <v>0</v>
      </c>
      <c r="K445" s="183"/>
      <c r="L445" s="188"/>
      <c r="M445" s="189"/>
      <c r="N445" s="190"/>
      <c r="O445" s="190"/>
      <c r="P445" s="191">
        <f>SUM(P446:P454)</f>
        <v>0</v>
      </c>
      <c r="Q445" s="190"/>
      <c r="R445" s="191">
        <f>SUM(R446:R454)</f>
        <v>0.0089016500000000005</v>
      </c>
      <c r="S445" s="190"/>
      <c r="T445" s="192">
        <f>SUM(T446:T454)</f>
        <v>0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193" t="s">
        <v>122</v>
      </c>
      <c r="AT445" s="194" t="s">
        <v>71</v>
      </c>
      <c r="AU445" s="194" t="s">
        <v>77</v>
      </c>
      <c r="AY445" s="193" t="s">
        <v>114</v>
      </c>
      <c r="BK445" s="195">
        <f>SUM(BK446:BK454)</f>
        <v>0</v>
      </c>
    </row>
    <row r="446" s="2" customFormat="1" ht="16.5" customHeight="1">
      <c r="A446" s="39"/>
      <c r="B446" s="40"/>
      <c r="C446" s="198" t="s">
        <v>656</v>
      </c>
      <c r="D446" s="198" t="s">
        <v>116</v>
      </c>
      <c r="E446" s="199" t="s">
        <v>657</v>
      </c>
      <c r="F446" s="200" t="s">
        <v>658</v>
      </c>
      <c r="G446" s="201" t="s">
        <v>171</v>
      </c>
      <c r="H446" s="202">
        <v>28.715</v>
      </c>
      <c r="I446" s="203"/>
      <c r="J446" s="204">
        <f>ROUND(I446*H446,2)</f>
        <v>0</v>
      </c>
      <c r="K446" s="200" t="s">
        <v>120</v>
      </c>
      <c r="L446" s="45"/>
      <c r="M446" s="205" t="s">
        <v>19</v>
      </c>
      <c r="N446" s="206" t="s">
        <v>44</v>
      </c>
      <c r="O446" s="85"/>
      <c r="P446" s="207">
        <f>O446*H446</f>
        <v>0</v>
      </c>
      <c r="Q446" s="207">
        <v>6.0000000000000002E-05</v>
      </c>
      <c r="R446" s="207">
        <f>Q446*H446</f>
        <v>0.0017229000000000001</v>
      </c>
      <c r="S446" s="207">
        <v>0</v>
      </c>
      <c r="T446" s="208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09" t="s">
        <v>233</v>
      </c>
      <c r="AT446" s="209" t="s">
        <v>116</v>
      </c>
      <c r="AU446" s="209" t="s">
        <v>122</v>
      </c>
      <c r="AY446" s="18" t="s">
        <v>114</v>
      </c>
      <c r="BE446" s="210">
        <f>IF(N446="základní",J446,0)</f>
        <v>0</v>
      </c>
      <c r="BF446" s="210">
        <f>IF(N446="snížená",J446,0)</f>
        <v>0</v>
      </c>
      <c r="BG446" s="210">
        <f>IF(N446="zákl. přenesená",J446,0)</f>
        <v>0</v>
      </c>
      <c r="BH446" s="210">
        <f>IF(N446="sníž. přenesená",J446,0)</f>
        <v>0</v>
      </c>
      <c r="BI446" s="210">
        <f>IF(N446="nulová",J446,0)</f>
        <v>0</v>
      </c>
      <c r="BJ446" s="18" t="s">
        <v>122</v>
      </c>
      <c r="BK446" s="210">
        <f>ROUND(I446*H446,2)</f>
        <v>0</v>
      </c>
      <c r="BL446" s="18" t="s">
        <v>233</v>
      </c>
      <c r="BM446" s="209" t="s">
        <v>659</v>
      </c>
    </row>
    <row r="447" s="2" customFormat="1">
      <c r="A447" s="39"/>
      <c r="B447" s="40"/>
      <c r="C447" s="41"/>
      <c r="D447" s="211" t="s">
        <v>124</v>
      </c>
      <c r="E447" s="41"/>
      <c r="F447" s="212" t="s">
        <v>660</v>
      </c>
      <c r="G447" s="41"/>
      <c r="H447" s="41"/>
      <c r="I447" s="213"/>
      <c r="J447" s="41"/>
      <c r="K447" s="41"/>
      <c r="L447" s="45"/>
      <c r="M447" s="214"/>
      <c r="N447" s="215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124</v>
      </c>
      <c r="AU447" s="18" t="s">
        <v>122</v>
      </c>
    </row>
    <row r="448" s="13" customFormat="1">
      <c r="A448" s="13"/>
      <c r="B448" s="216"/>
      <c r="C448" s="217"/>
      <c r="D448" s="218" t="s">
        <v>126</v>
      </c>
      <c r="E448" s="219" t="s">
        <v>19</v>
      </c>
      <c r="F448" s="220" t="s">
        <v>661</v>
      </c>
      <c r="G448" s="217"/>
      <c r="H448" s="219" t="s">
        <v>19</v>
      </c>
      <c r="I448" s="221"/>
      <c r="J448" s="217"/>
      <c r="K448" s="217"/>
      <c r="L448" s="222"/>
      <c r="M448" s="223"/>
      <c r="N448" s="224"/>
      <c r="O448" s="224"/>
      <c r="P448" s="224"/>
      <c r="Q448" s="224"/>
      <c r="R448" s="224"/>
      <c r="S448" s="224"/>
      <c r="T448" s="22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26" t="s">
        <v>126</v>
      </c>
      <c r="AU448" s="226" t="s">
        <v>122</v>
      </c>
      <c r="AV448" s="13" t="s">
        <v>77</v>
      </c>
      <c r="AW448" s="13" t="s">
        <v>33</v>
      </c>
      <c r="AX448" s="13" t="s">
        <v>72</v>
      </c>
      <c r="AY448" s="226" t="s">
        <v>114</v>
      </c>
    </row>
    <row r="449" s="14" customFormat="1">
      <c r="A449" s="14"/>
      <c r="B449" s="227"/>
      <c r="C449" s="228"/>
      <c r="D449" s="218" t="s">
        <v>126</v>
      </c>
      <c r="E449" s="229" t="s">
        <v>19</v>
      </c>
      <c r="F449" s="230" t="s">
        <v>604</v>
      </c>
      <c r="G449" s="228"/>
      <c r="H449" s="231">
        <v>12.845000000000001</v>
      </c>
      <c r="I449" s="232"/>
      <c r="J449" s="228"/>
      <c r="K449" s="228"/>
      <c r="L449" s="233"/>
      <c r="M449" s="234"/>
      <c r="N449" s="235"/>
      <c r="O449" s="235"/>
      <c r="P449" s="235"/>
      <c r="Q449" s="235"/>
      <c r="R449" s="235"/>
      <c r="S449" s="235"/>
      <c r="T449" s="236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37" t="s">
        <v>126</v>
      </c>
      <c r="AU449" s="237" t="s">
        <v>122</v>
      </c>
      <c r="AV449" s="14" t="s">
        <v>122</v>
      </c>
      <c r="AW449" s="14" t="s">
        <v>33</v>
      </c>
      <c r="AX449" s="14" t="s">
        <v>72</v>
      </c>
      <c r="AY449" s="237" t="s">
        <v>114</v>
      </c>
    </row>
    <row r="450" s="14" customFormat="1">
      <c r="A450" s="14"/>
      <c r="B450" s="227"/>
      <c r="C450" s="228"/>
      <c r="D450" s="218" t="s">
        <v>126</v>
      </c>
      <c r="E450" s="229" t="s">
        <v>19</v>
      </c>
      <c r="F450" s="230" t="s">
        <v>605</v>
      </c>
      <c r="G450" s="228"/>
      <c r="H450" s="231">
        <v>15.869999999999999</v>
      </c>
      <c r="I450" s="232"/>
      <c r="J450" s="228"/>
      <c r="K450" s="228"/>
      <c r="L450" s="233"/>
      <c r="M450" s="234"/>
      <c r="N450" s="235"/>
      <c r="O450" s="235"/>
      <c r="P450" s="235"/>
      <c r="Q450" s="235"/>
      <c r="R450" s="235"/>
      <c r="S450" s="235"/>
      <c r="T450" s="236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37" t="s">
        <v>126</v>
      </c>
      <c r="AU450" s="237" t="s">
        <v>122</v>
      </c>
      <c r="AV450" s="14" t="s">
        <v>122</v>
      </c>
      <c r="AW450" s="14" t="s">
        <v>33</v>
      </c>
      <c r="AX450" s="14" t="s">
        <v>72</v>
      </c>
      <c r="AY450" s="237" t="s">
        <v>114</v>
      </c>
    </row>
    <row r="451" s="15" customFormat="1">
      <c r="A451" s="15"/>
      <c r="B451" s="238"/>
      <c r="C451" s="239"/>
      <c r="D451" s="218" t="s">
        <v>126</v>
      </c>
      <c r="E451" s="240" t="s">
        <v>19</v>
      </c>
      <c r="F451" s="241" t="s">
        <v>131</v>
      </c>
      <c r="G451" s="239"/>
      <c r="H451" s="242">
        <v>28.715</v>
      </c>
      <c r="I451" s="243"/>
      <c r="J451" s="239"/>
      <c r="K451" s="239"/>
      <c r="L451" s="244"/>
      <c r="M451" s="245"/>
      <c r="N451" s="246"/>
      <c r="O451" s="246"/>
      <c r="P451" s="246"/>
      <c r="Q451" s="246"/>
      <c r="R451" s="246"/>
      <c r="S451" s="246"/>
      <c r="T451" s="247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48" t="s">
        <v>126</v>
      </c>
      <c r="AU451" s="248" t="s">
        <v>122</v>
      </c>
      <c r="AV451" s="15" t="s">
        <v>121</v>
      </c>
      <c r="AW451" s="15" t="s">
        <v>33</v>
      </c>
      <c r="AX451" s="15" t="s">
        <v>77</v>
      </c>
      <c r="AY451" s="248" t="s">
        <v>114</v>
      </c>
    </row>
    <row r="452" s="2" customFormat="1" ht="16.5" customHeight="1">
      <c r="A452" s="39"/>
      <c r="B452" s="40"/>
      <c r="C452" s="198" t="s">
        <v>662</v>
      </c>
      <c r="D452" s="198" t="s">
        <v>116</v>
      </c>
      <c r="E452" s="199" t="s">
        <v>663</v>
      </c>
      <c r="F452" s="200" t="s">
        <v>664</v>
      </c>
      <c r="G452" s="201" t="s">
        <v>171</v>
      </c>
      <c r="H452" s="202">
        <v>28.715</v>
      </c>
      <c r="I452" s="203"/>
      <c r="J452" s="204">
        <f>ROUND(I452*H452,2)</f>
        <v>0</v>
      </c>
      <c r="K452" s="200" t="s">
        <v>120</v>
      </c>
      <c r="L452" s="45"/>
      <c r="M452" s="205" t="s">
        <v>19</v>
      </c>
      <c r="N452" s="206" t="s">
        <v>44</v>
      </c>
      <c r="O452" s="85"/>
      <c r="P452" s="207">
        <f>O452*H452</f>
        <v>0</v>
      </c>
      <c r="Q452" s="207">
        <v>0.00025000000000000001</v>
      </c>
      <c r="R452" s="207">
        <f>Q452*H452</f>
        <v>0.0071787500000000002</v>
      </c>
      <c r="S452" s="207">
        <v>0</v>
      </c>
      <c r="T452" s="208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09" t="s">
        <v>233</v>
      </c>
      <c r="AT452" s="209" t="s">
        <v>116</v>
      </c>
      <c r="AU452" s="209" t="s">
        <v>122</v>
      </c>
      <c r="AY452" s="18" t="s">
        <v>114</v>
      </c>
      <c r="BE452" s="210">
        <f>IF(N452="základní",J452,0)</f>
        <v>0</v>
      </c>
      <c r="BF452" s="210">
        <f>IF(N452="snížená",J452,0)</f>
        <v>0</v>
      </c>
      <c r="BG452" s="210">
        <f>IF(N452="zákl. přenesená",J452,0)</f>
        <v>0</v>
      </c>
      <c r="BH452" s="210">
        <f>IF(N452="sníž. přenesená",J452,0)</f>
        <v>0</v>
      </c>
      <c r="BI452" s="210">
        <f>IF(N452="nulová",J452,0)</f>
        <v>0</v>
      </c>
      <c r="BJ452" s="18" t="s">
        <v>122</v>
      </c>
      <c r="BK452" s="210">
        <f>ROUND(I452*H452,2)</f>
        <v>0</v>
      </c>
      <c r="BL452" s="18" t="s">
        <v>233</v>
      </c>
      <c r="BM452" s="209" t="s">
        <v>665</v>
      </c>
    </row>
    <row r="453" s="2" customFormat="1">
      <c r="A453" s="39"/>
      <c r="B453" s="40"/>
      <c r="C453" s="41"/>
      <c r="D453" s="211" t="s">
        <v>124</v>
      </c>
      <c r="E453" s="41"/>
      <c r="F453" s="212" t="s">
        <v>666</v>
      </c>
      <c r="G453" s="41"/>
      <c r="H453" s="41"/>
      <c r="I453" s="213"/>
      <c r="J453" s="41"/>
      <c r="K453" s="41"/>
      <c r="L453" s="45"/>
      <c r="M453" s="214"/>
      <c r="N453" s="215"/>
      <c r="O453" s="85"/>
      <c r="P453" s="85"/>
      <c r="Q453" s="85"/>
      <c r="R453" s="85"/>
      <c r="S453" s="85"/>
      <c r="T453" s="86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124</v>
      </c>
      <c r="AU453" s="18" t="s">
        <v>122</v>
      </c>
    </row>
    <row r="454" s="2" customFormat="1" ht="16.5" customHeight="1">
      <c r="A454" s="39"/>
      <c r="B454" s="40"/>
      <c r="C454" s="198" t="s">
        <v>667</v>
      </c>
      <c r="D454" s="198" t="s">
        <v>116</v>
      </c>
      <c r="E454" s="199" t="s">
        <v>668</v>
      </c>
      <c r="F454" s="200" t="s">
        <v>669</v>
      </c>
      <c r="G454" s="201" t="s">
        <v>570</v>
      </c>
      <c r="H454" s="202">
        <v>1</v>
      </c>
      <c r="I454" s="203"/>
      <c r="J454" s="204">
        <f>ROUND(I454*H454,2)</f>
        <v>0</v>
      </c>
      <c r="K454" s="200" t="s">
        <v>19</v>
      </c>
      <c r="L454" s="45"/>
      <c r="M454" s="260" t="s">
        <v>19</v>
      </c>
      <c r="N454" s="261" t="s">
        <v>44</v>
      </c>
      <c r="O454" s="262"/>
      <c r="P454" s="263">
        <f>O454*H454</f>
        <v>0</v>
      </c>
      <c r="Q454" s="263">
        <v>0</v>
      </c>
      <c r="R454" s="263">
        <f>Q454*H454</f>
        <v>0</v>
      </c>
      <c r="S454" s="263">
        <v>0</v>
      </c>
      <c r="T454" s="264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09" t="s">
        <v>233</v>
      </c>
      <c r="AT454" s="209" t="s">
        <v>116</v>
      </c>
      <c r="AU454" s="209" t="s">
        <v>122</v>
      </c>
      <c r="AY454" s="18" t="s">
        <v>114</v>
      </c>
      <c r="BE454" s="210">
        <f>IF(N454="základní",J454,0)</f>
        <v>0</v>
      </c>
      <c r="BF454" s="210">
        <f>IF(N454="snížená",J454,0)</f>
        <v>0</v>
      </c>
      <c r="BG454" s="210">
        <f>IF(N454="zákl. přenesená",J454,0)</f>
        <v>0</v>
      </c>
      <c r="BH454" s="210">
        <f>IF(N454="sníž. přenesená",J454,0)</f>
        <v>0</v>
      </c>
      <c r="BI454" s="210">
        <f>IF(N454="nulová",J454,0)</f>
        <v>0</v>
      </c>
      <c r="BJ454" s="18" t="s">
        <v>122</v>
      </c>
      <c r="BK454" s="210">
        <f>ROUND(I454*H454,2)</f>
        <v>0</v>
      </c>
      <c r="BL454" s="18" t="s">
        <v>233</v>
      </c>
      <c r="BM454" s="209" t="s">
        <v>670</v>
      </c>
    </row>
    <row r="455" s="2" customFormat="1" ht="6.96" customHeight="1">
      <c r="A455" s="39"/>
      <c r="B455" s="60"/>
      <c r="C455" s="61"/>
      <c r="D455" s="61"/>
      <c r="E455" s="61"/>
      <c r="F455" s="61"/>
      <c r="G455" s="61"/>
      <c r="H455" s="61"/>
      <c r="I455" s="61"/>
      <c r="J455" s="61"/>
      <c r="K455" s="61"/>
      <c r="L455" s="45"/>
      <c r="M455" s="39"/>
      <c r="O455" s="39"/>
      <c r="P455" s="39"/>
      <c r="Q455" s="39"/>
      <c r="R455" s="39"/>
      <c r="S455" s="39"/>
      <c r="T455" s="39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</row>
  </sheetData>
  <sheetProtection sheet="1" autoFilter="0" formatColumns="0" formatRows="0" objects="1" scenarios="1" spinCount="100000" saltValue="3fkb1mfhTux/xfryEeSyu+mDMr3iwY8mOrZsU1bHFXgzN+8lk3R2q50mJKn52xmXl1VwRVrB5iwBEWTZ6NbuhA==" hashValue="igOpVRpz4Kbq2c4TU08PCuDTDMvhsVeCXLol1bVgIyuxfeAizLNZCLO0b7qtScS0D5DKkyXJqaLgfl86BzaOGg==" algorithmName="SHA-512" password="80EB"/>
  <autoFilter ref="C87:K454"/>
  <mergeCells count="6">
    <mergeCell ref="E7:H7"/>
    <mergeCell ref="E16:H16"/>
    <mergeCell ref="E25:H25"/>
    <mergeCell ref="E46:H46"/>
    <mergeCell ref="E80:H80"/>
    <mergeCell ref="L2:V2"/>
  </mergeCells>
  <hyperlinks>
    <hyperlink ref="F92" r:id="rId1" display="https://podminky.urs.cz/item/CS_URS_2023_02/132212131"/>
    <hyperlink ref="F99" r:id="rId2" display="https://podminky.urs.cz/item/CS_URS_2023_02/162211311"/>
    <hyperlink ref="F101" r:id="rId3" display="https://podminky.urs.cz/item/CS_URS_2023_02/162211319"/>
    <hyperlink ref="F104" r:id="rId4" display="https://podminky.urs.cz/item/CS_URS_2023_02/167111101"/>
    <hyperlink ref="F106" r:id="rId5" display="https://podminky.urs.cz/item/CS_URS_2023_02/162751117"/>
    <hyperlink ref="F108" r:id="rId6" display="https://podminky.urs.cz/item/CS_URS_2023_02/162751119"/>
    <hyperlink ref="F111" r:id="rId7" display="https://podminky.urs.cz/item/CS_URS_2023_02/171251201"/>
    <hyperlink ref="F113" r:id="rId8" display="https://podminky.urs.cz/item/CS_URS_2023_02/171201221"/>
    <hyperlink ref="F116" r:id="rId9" display="https://podminky.urs.cz/item/CS_URS_2023_02/181311103"/>
    <hyperlink ref="F120" r:id="rId10" display="https://podminky.urs.cz/item/CS_URS_2023_02/181411131"/>
    <hyperlink ref="F124" r:id="rId11" display="https://podminky.urs.cz/item/CS_URS_2023_02/183403153"/>
    <hyperlink ref="F127" r:id="rId12" display="https://podminky.urs.cz/item/CS_URS_2023_02/274313711"/>
    <hyperlink ref="F132" r:id="rId13" display="https://podminky.urs.cz/item/CS_URS_2023_02/629991012"/>
    <hyperlink ref="F140" r:id="rId14" display="https://podminky.urs.cz/item/CS_URS_2023_02/629995101"/>
    <hyperlink ref="F162" r:id="rId15" display="https://podminky.urs.cz/item/CS_URS_2023_02/622325103"/>
    <hyperlink ref="F164" r:id="rId16" display="https://podminky.urs.cz/item/CS_URS_2023_02/622131101"/>
    <hyperlink ref="F171" r:id="rId17" display="https://podminky.urs.cz/item/CS_URS_2023_02/622321121"/>
    <hyperlink ref="F173" r:id="rId18" display="https://podminky.urs.cz/item/CS_URS_2023_02/622321191"/>
    <hyperlink ref="F175" r:id="rId19" display="https://podminky.urs.cz/item/CS_URS_2023_02/622131121"/>
    <hyperlink ref="F197" r:id="rId20" display="https://podminky.urs.cz/item/CS_URS_2023_02/622211021"/>
    <hyperlink ref="F203" r:id="rId21" display="https://podminky.urs.cz/item/CS_URS_2023_02/622211031"/>
    <hyperlink ref="F217" r:id="rId22" display="https://podminky.urs.cz/item/CS_URS_2023_02/622251101"/>
    <hyperlink ref="F220" r:id="rId23" display="https://podminky.urs.cz/item/CS_URS_2023_02/622212001"/>
    <hyperlink ref="F229" r:id="rId24" display="https://podminky.urs.cz/item/CS_URS_2023_02/622212051"/>
    <hyperlink ref="F235" r:id="rId25" display="https://podminky.urs.cz/item/CS_URS_2023_02/622221031"/>
    <hyperlink ref="F244" r:id="rId26" display="https://podminky.urs.cz/item/CS_URS_2023_02/622251105"/>
    <hyperlink ref="F246" r:id="rId27" display="https://podminky.urs.cz/item/CS_URS_2023_02/622222001"/>
    <hyperlink ref="F252" r:id="rId28" display="https://podminky.urs.cz/item/CS_URS_2023_02/622222051"/>
    <hyperlink ref="F257" r:id="rId29" display="https://podminky.urs.cz/item/CS_URS_2023_02/622142001"/>
    <hyperlink ref="F265" r:id="rId30" display="https://podminky.urs.cz/item/CS_URS_2023_02/622252001"/>
    <hyperlink ref="F270" r:id="rId31" display="https://podminky.urs.cz/item/CS_URS_2023_02/622143003"/>
    <hyperlink ref="F282" r:id="rId32" display="https://podminky.urs.cz/item/CS_URS_2023_02/622143004"/>
    <hyperlink ref="F293" r:id="rId33" display="https://podminky.urs.cz/item/CS_URS_2023_02/622252002"/>
    <hyperlink ref="F298" r:id="rId34" display="https://podminky.urs.cz/item/CS_URS_2023_02/622151021"/>
    <hyperlink ref="F307" r:id="rId35" display="https://podminky.urs.cz/item/CS_URS_2023_02/622511102"/>
    <hyperlink ref="F309" r:id="rId36" display="https://podminky.urs.cz/item/CS_URS_2023_02/622151031"/>
    <hyperlink ref="F329" r:id="rId37" display="https://podminky.urs.cz/item/CS_URS_2023_02/622531012"/>
    <hyperlink ref="F331" r:id="rId38" display="https://podminky.urs.cz/item/CS_URS_2023_02/637121111"/>
    <hyperlink ref="F336" r:id="rId39" display="https://podminky.urs.cz/item/CS_URS_2023_02/978015361"/>
    <hyperlink ref="F352" r:id="rId40" display="https://podminky.urs.cz/item/CS_URS_2023_02/978015391"/>
    <hyperlink ref="F356" r:id="rId41" display="https://podminky.urs.cz/item/CS_URS_2023_02/978059641"/>
    <hyperlink ref="F361" r:id="rId42" display="https://podminky.urs.cz/item/CS_URS_2023_02/916231113"/>
    <hyperlink ref="F367" r:id="rId43" display="https://podminky.urs.cz/item/CS_URS_2023_02/919726122"/>
    <hyperlink ref="F371" r:id="rId44" display="https://podminky.urs.cz/item/CS_URS_2023_02/941211112"/>
    <hyperlink ref="F377" r:id="rId45" display="https://podminky.urs.cz/item/CS_URS_2023_02/941211212"/>
    <hyperlink ref="F380" r:id="rId46" display="https://podminky.urs.cz/item/CS_URS_2023_02/941211812"/>
    <hyperlink ref="F382" r:id="rId47" display="https://podminky.urs.cz/item/CS_URS_2023_02/944511111"/>
    <hyperlink ref="F384" r:id="rId48" display="https://podminky.urs.cz/item/CS_URS_2023_02/944511211"/>
    <hyperlink ref="F386" r:id="rId49" display="https://podminky.urs.cz/item/CS_URS_2023_02/944511811"/>
    <hyperlink ref="F389" r:id="rId50" display="https://podminky.urs.cz/item/CS_URS_2023_02/997002611"/>
    <hyperlink ref="F391" r:id="rId51" display="https://podminky.urs.cz/item/CS_URS_2023_02/997013214"/>
    <hyperlink ref="F393" r:id="rId52" display="https://podminky.urs.cz/item/CS_URS_2023_02/997013501"/>
    <hyperlink ref="F395" r:id="rId53" display="https://podminky.urs.cz/item/CS_URS_2023_02/997013509"/>
    <hyperlink ref="F398" r:id="rId54" display="https://podminky.urs.cz/item/CS_URS_2023_02/997013603"/>
    <hyperlink ref="F400" r:id="rId55" display="https://podminky.urs.cz/item/CS_URS_2023_02/997013631"/>
    <hyperlink ref="F403" r:id="rId56" display="https://podminky.urs.cz/item/CS_URS_2023_02/998018003"/>
    <hyperlink ref="F408" r:id="rId57" display="https://podminky.urs.cz/item/CS_URS_2023_02/998713203"/>
    <hyperlink ref="F411" r:id="rId58" display="https://podminky.urs.cz/item/CS_URS_2023_02/721242804"/>
    <hyperlink ref="F413" r:id="rId59" display="https://podminky.urs.cz/item/CS_URS_2023_02/721242106"/>
    <hyperlink ref="F416" r:id="rId60" display="https://podminky.urs.cz/item/CS_URS_2023_02/998721203"/>
    <hyperlink ref="F420" r:id="rId61" display="https://podminky.urs.cz/item/CS_URS_2023_02/998742203"/>
    <hyperlink ref="F427" r:id="rId62" display="https://podminky.urs.cz/item/CS_URS_2023_02/998762203"/>
    <hyperlink ref="F430" r:id="rId63" display="https://podminky.urs.cz/item/CS_URS_2023_02/764002851"/>
    <hyperlink ref="F433" r:id="rId64" display="https://podminky.urs.cz/item/CS_URS_2023_02/764004861"/>
    <hyperlink ref="F437" r:id="rId65" display="https://podminky.urs.cz/item/CS_URS_2023_02/764548424"/>
    <hyperlink ref="F440" r:id="rId66" display="https://podminky.urs.cz/item/CS_URS_2023_02/998764203"/>
    <hyperlink ref="F444" r:id="rId67" display="https://podminky.urs.cz/item/CS_URS_2023_02/998767203"/>
    <hyperlink ref="F447" r:id="rId68" display="https://podminky.urs.cz/item/CS_URS_2023_02/783206801"/>
    <hyperlink ref="F453" r:id="rId69" display="https://podminky.urs.cz/item/CS_URS_2023_02/783218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5" customWidth="1"/>
    <col min="2" max="2" width="1.667969" style="265" customWidth="1"/>
    <col min="3" max="4" width="5" style="265" customWidth="1"/>
    <col min="5" max="5" width="11.66016" style="265" customWidth="1"/>
    <col min="6" max="6" width="9.160156" style="265" customWidth="1"/>
    <col min="7" max="7" width="5" style="265" customWidth="1"/>
    <col min="8" max="8" width="77.83203" style="265" customWidth="1"/>
    <col min="9" max="10" width="20" style="265" customWidth="1"/>
    <col min="11" max="11" width="1.667969" style="265" customWidth="1"/>
  </cols>
  <sheetData>
    <row r="1" s="1" customFormat="1" ht="37.5" customHeight="1"/>
    <row r="2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6" customFormat="1" ht="45" customHeight="1">
      <c r="B3" s="269"/>
      <c r="C3" s="270" t="s">
        <v>671</v>
      </c>
      <c r="D3" s="270"/>
      <c r="E3" s="270"/>
      <c r="F3" s="270"/>
      <c r="G3" s="270"/>
      <c r="H3" s="270"/>
      <c r="I3" s="270"/>
      <c r="J3" s="270"/>
      <c r="K3" s="271"/>
    </row>
    <row r="4" s="1" customFormat="1" ht="25.5" customHeight="1">
      <c r="B4" s="272"/>
      <c r="C4" s="273" t="s">
        <v>672</v>
      </c>
      <c r="D4" s="273"/>
      <c r="E4" s="273"/>
      <c r="F4" s="273"/>
      <c r="G4" s="273"/>
      <c r="H4" s="273"/>
      <c r="I4" s="273"/>
      <c r="J4" s="273"/>
      <c r="K4" s="274"/>
    </row>
    <row r="5" s="1" customFormat="1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s="1" customFormat="1" ht="15" customHeight="1">
      <c r="B6" s="272"/>
      <c r="C6" s="276" t="s">
        <v>673</v>
      </c>
      <c r="D6" s="276"/>
      <c r="E6" s="276"/>
      <c r="F6" s="276"/>
      <c r="G6" s="276"/>
      <c r="H6" s="276"/>
      <c r="I6" s="276"/>
      <c r="J6" s="276"/>
      <c r="K6" s="274"/>
    </row>
    <row r="7" s="1" customFormat="1" ht="15" customHeight="1">
      <c r="B7" s="277"/>
      <c r="C7" s="276" t="s">
        <v>674</v>
      </c>
      <c r="D7" s="276"/>
      <c r="E7" s="276"/>
      <c r="F7" s="276"/>
      <c r="G7" s="276"/>
      <c r="H7" s="276"/>
      <c r="I7" s="276"/>
      <c r="J7" s="276"/>
      <c r="K7" s="274"/>
    </row>
    <row r="8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="1" customFormat="1" ht="15" customHeight="1">
      <c r="B9" s="277"/>
      <c r="C9" s="276" t="s">
        <v>675</v>
      </c>
      <c r="D9" s="276"/>
      <c r="E9" s="276"/>
      <c r="F9" s="276"/>
      <c r="G9" s="276"/>
      <c r="H9" s="276"/>
      <c r="I9" s="276"/>
      <c r="J9" s="276"/>
      <c r="K9" s="274"/>
    </row>
    <row r="10" s="1" customFormat="1" ht="15" customHeight="1">
      <c r="B10" s="277"/>
      <c r="C10" s="276"/>
      <c r="D10" s="276" t="s">
        <v>676</v>
      </c>
      <c r="E10" s="276"/>
      <c r="F10" s="276"/>
      <c r="G10" s="276"/>
      <c r="H10" s="276"/>
      <c r="I10" s="276"/>
      <c r="J10" s="276"/>
      <c r="K10" s="274"/>
    </row>
    <row r="11" s="1" customFormat="1" ht="15" customHeight="1">
      <c r="B11" s="277"/>
      <c r="C11" s="278"/>
      <c r="D11" s="276" t="s">
        <v>677</v>
      </c>
      <c r="E11" s="276"/>
      <c r="F11" s="276"/>
      <c r="G11" s="276"/>
      <c r="H11" s="276"/>
      <c r="I11" s="276"/>
      <c r="J11" s="276"/>
      <c r="K11" s="274"/>
    </row>
    <row r="12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="1" customFormat="1" ht="15" customHeight="1">
      <c r="B13" s="277"/>
      <c r="C13" s="278"/>
      <c r="D13" s="279" t="s">
        <v>678</v>
      </c>
      <c r="E13" s="276"/>
      <c r="F13" s="276"/>
      <c r="G13" s="276"/>
      <c r="H13" s="276"/>
      <c r="I13" s="276"/>
      <c r="J13" s="276"/>
      <c r="K13" s="274"/>
    </row>
    <row r="14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="1" customFormat="1" ht="15" customHeight="1">
      <c r="B15" s="277"/>
      <c r="C15" s="278"/>
      <c r="D15" s="276" t="s">
        <v>679</v>
      </c>
      <c r="E15" s="276"/>
      <c r="F15" s="276"/>
      <c r="G15" s="276"/>
      <c r="H15" s="276"/>
      <c r="I15" s="276"/>
      <c r="J15" s="276"/>
      <c r="K15" s="274"/>
    </row>
    <row r="16" s="1" customFormat="1" ht="15" customHeight="1">
      <c r="B16" s="277"/>
      <c r="C16" s="278"/>
      <c r="D16" s="276" t="s">
        <v>680</v>
      </c>
      <c r="E16" s="276"/>
      <c r="F16" s="276"/>
      <c r="G16" s="276"/>
      <c r="H16" s="276"/>
      <c r="I16" s="276"/>
      <c r="J16" s="276"/>
      <c r="K16" s="274"/>
    </row>
    <row r="17" s="1" customFormat="1" ht="15" customHeight="1">
      <c r="B17" s="277"/>
      <c r="C17" s="278"/>
      <c r="D17" s="276" t="s">
        <v>681</v>
      </c>
      <c r="E17" s="276"/>
      <c r="F17" s="276"/>
      <c r="G17" s="276"/>
      <c r="H17" s="276"/>
      <c r="I17" s="276"/>
      <c r="J17" s="276"/>
      <c r="K17" s="274"/>
    </row>
    <row r="18" s="1" customFormat="1" ht="15" customHeight="1">
      <c r="B18" s="277"/>
      <c r="C18" s="278"/>
      <c r="D18" s="278"/>
      <c r="E18" s="280" t="s">
        <v>76</v>
      </c>
      <c r="F18" s="276" t="s">
        <v>682</v>
      </c>
      <c r="G18" s="276"/>
      <c r="H18" s="276"/>
      <c r="I18" s="276"/>
      <c r="J18" s="276"/>
      <c r="K18" s="274"/>
    </row>
    <row r="19" s="1" customFormat="1" ht="15" customHeight="1">
      <c r="B19" s="277"/>
      <c r="C19" s="278"/>
      <c r="D19" s="278"/>
      <c r="E19" s="280" t="s">
        <v>683</v>
      </c>
      <c r="F19" s="276" t="s">
        <v>684</v>
      </c>
      <c r="G19" s="276"/>
      <c r="H19" s="276"/>
      <c r="I19" s="276"/>
      <c r="J19" s="276"/>
      <c r="K19" s="274"/>
    </row>
    <row r="20" s="1" customFormat="1" ht="15" customHeight="1">
      <c r="B20" s="277"/>
      <c r="C20" s="278"/>
      <c r="D20" s="278"/>
      <c r="E20" s="280" t="s">
        <v>685</v>
      </c>
      <c r="F20" s="276" t="s">
        <v>686</v>
      </c>
      <c r="G20" s="276"/>
      <c r="H20" s="276"/>
      <c r="I20" s="276"/>
      <c r="J20" s="276"/>
      <c r="K20" s="274"/>
    </row>
    <row r="21" s="1" customFormat="1" ht="15" customHeight="1">
      <c r="B21" s="277"/>
      <c r="C21" s="278"/>
      <c r="D21" s="278"/>
      <c r="E21" s="280" t="s">
        <v>687</v>
      </c>
      <c r="F21" s="276" t="s">
        <v>688</v>
      </c>
      <c r="G21" s="276"/>
      <c r="H21" s="276"/>
      <c r="I21" s="276"/>
      <c r="J21" s="276"/>
      <c r="K21" s="274"/>
    </row>
    <row r="22" s="1" customFormat="1" ht="15" customHeight="1">
      <c r="B22" s="277"/>
      <c r="C22" s="278"/>
      <c r="D22" s="278"/>
      <c r="E22" s="280" t="s">
        <v>689</v>
      </c>
      <c r="F22" s="276" t="s">
        <v>690</v>
      </c>
      <c r="G22" s="276"/>
      <c r="H22" s="276"/>
      <c r="I22" s="276"/>
      <c r="J22" s="276"/>
      <c r="K22" s="274"/>
    </row>
    <row r="23" s="1" customFormat="1" ht="15" customHeight="1">
      <c r="B23" s="277"/>
      <c r="C23" s="278"/>
      <c r="D23" s="278"/>
      <c r="E23" s="280" t="s">
        <v>691</v>
      </c>
      <c r="F23" s="276" t="s">
        <v>692</v>
      </c>
      <c r="G23" s="276"/>
      <c r="H23" s="276"/>
      <c r="I23" s="276"/>
      <c r="J23" s="276"/>
      <c r="K23" s="274"/>
    </row>
    <row r="24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="1" customFormat="1" ht="15" customHeight="1">
      <c r="B25" s="277"/>
      <c r="C25" s="276" t="s">
        <v>693</v>
      </c>
      <c r="D25" s="276"/>
      <c r="E25" s="276"/>
      <c r="F25" s="276"/>
      <c r="G25" s="276"/>
      <c r="H25" s="276"/>
      <c r="I25" s="276"/>
      <c r="J25" s="276"/>
      <c r="K25" s="274"/>
    </row>
    <row r="26" s="1" customFormat="1" ht="15" customHeight="1">
      <c r="B26" s="277"/>
      <c r="C26" s="276" t="s">
        <v>694</v>
      </c>
      <c r="D26" s="276"/>
      <c r="E26" s="276"/>
      <c r="F26" s="276"/>
      <c r="G26" s="276"/>
      <c r="H26" s="276"/>
      <c r="I26" s="276"/>
      <c r="J26" s="276"/>
      <c r="K26" s="274"/>
    </row>
    <row r="27" s="1" customFormat="1" ht="15" customHeight="1">
      <c r="B27" s="277"/>
      <c r="C27" s="276"/>
      <c r="D27" s="276" t="s">
        <v>695</v>
      </c>
      <c r="E27" s="276"/>
      <c r="F27" s="276"/>
      <c r="G27" s="276"/>
      <c r="H27" s="276"/>
      <c r="I27" s="276"/>
      <c r="J27" s="276"/>
      <c r="K27" s="274"/>
    </row>
    <row r="28" s="1" customFormat="1" ht="15" customHeight="1">
      <c r="B28" s="277"/>
      <c r="C28" s="278"/>
      <c r="D28" s="276" t="s">
        <v>696</v>
      </c>
      <c r="E28" s="276"/>
      <c r="F28" s="276"/>
      <c r="G28" s="276"/>
      <c r="H28" s="276"/>
      <c r="I28" s="276"/>
      <c r="J28" s="276"/>
      <c r="K28" s="274"/>
    </row>
    <row r="29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="1" customFormat="1" ht="15" customHeight="1">
      <c r="B30" s="277"/>
      <c r="C30" s="278"/>
      <c r="D30" s="276" t="s">
        <v>697</v>
      </c>
      <c r="E30" s="276"/>
      <c r="F30" s="276"/>
      <c r="G30" s="276"/>
      <c r="H30" s="276"/>
      <c r="I30" s="276"/>
      <c r="J30" s="276"/>
      <c r="K30" s="274"/>
    </row>
    <row r="31" s="1" customFormat="1" ht="15" customHeight="1">
      <c r="B31" s="277"/>
      <c r="C31" s="278"/>
      <c r="D31" s="276" t="s">
        <v>698</v>
      </c>
      <c r="E31" s="276"/>
      <c r="F31" s="276"/>
      <c r="G31" s="276"/>
      <c r="H31" s="276"/>
      <c r="I31" s="276"/>
      <c r="J31" s="276"/>
      <c r="K31" s="274"/>
    </row>
    <row r="32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="1" customFormat="1" ht="15" customHeight="1">
      <c r="B33" s="277"/>
      <c r="C33" s="278"/>
      <c r="D33" s="276" t="s">
        <v>699</v>
      </c>
      <c r="E33" s="276"/>
      <c r="F33" s="276"/>
      <c r="G33" s="276"/>
      <c r="H33" s="276"/>
      <c r="I33" s="276"/>
      <c r="J33" s="276"/>
      <c r="K33" s="274"/>
    </row>
    <row r="34" s="1" customFormat="1" ht="15" customHeight="1">
      <c r="B34" s="277"/>
      <c r="C34" s="278"/>
      <c r="D34" s="276" t="s">
        <v>700</v>
      </c>
      <c r="E34" s="276"/>
      <c r="F34" s="276"/>
      <c r="G34" s="276"/>
      <c r="H34" s="276"/>
      <c r="I34" s="276"/>
      <c r="J34" s="276"/>
      <c r="K34" s="274"/>
    </row>
    <row r="35" s="1" customFormat="1" ht="15" customHeight="1">
      <c r="B35" s="277"/>
      <c r="C35" s="278"/>
      <c r="D35" s="276" t="s">
        <v>701</v>
      </c>
      <c r="E35" s="276"/>
      <c r="F35" s="276"/>
      <c r="G35" s="276"/>
      <c r="H35" s="276"/>
      <c r="I35" s="276"/>
      <c r="J35" s="276"/>
      <c r="K35" s="274"/>
    </row>
    <row r="36" s="1" customFormat="1" ht="15" customHeight="1">
      <c r="B36" s="277"/>
      <c r="C36" s="278"/>
      <c r="D36" s="276"/>
      <c r="E36" s="279" t="s">
        <v>100</v>
      </c>
      <c r="F36" s="276"/>
      <c r="G36" s="276" t="s">
        <v>702</v>
      </c>
      <c r="H36" s="276"/>
      <c r="I36" s="276"/>
      <c r="J36" s="276"/>
      <c r="K36" s="274"/>
    </row>
    <row r="37" s="1" customFormat="1" ht="30.75" customHeight="1">
      <c r="B37" s="277"/>
      <c r="C37" s="278"/>
      <c r="D37" s="276"/>
      <c r="E37" s="279" t="s">
        <v>703</v>
      </c>
      <c r="F37" s="276"/>
      <c r="G37" s="276" t="s">
        <v>704</v>
      </c>
      <c r="H37" s="276"/>
      <c r="I37" s="276"/>
      <c r="J37" s="276"/>
      <c r="K37" s="274"/>
    </row>
    <row r="38" s="1" customFormat="1" ht="15" customHeight="1">
      <c r="B38" s="277"/>
      <c r="C38" s="278"/>
      <c r="D38" s="276"/>
      <c r="E38" s="279" t="s">
        <v>53</v>
      </c>
      <c r="F38" s="276"/>
      <c r="G38" s="276" t="s">
        <v>705</v>
      </c>
      <c r="H38" s="276"/>
      <c r="I38" s="276"/>
      <c r="J38" s="276"/>
      <c r="K38" s="274"/>
    </row>
    <row r="39" s="1" customFormat="1" ht="15" customHeight="1">
      <c r="B39" s="277"/>
      <c r="C39" s="278"/>
      <c r="D39" s="276"/>
      <c r="E39" s="279" t="s">
        <v>54</v>
      </c>
      <c r="F39" s="276"/>
      <c r="G39" s="276" t="s">
        <v>706</v>
      </c>
      <c r="H39" s="276"/>
      <c r="I39" s="276"/>
      <c r="J39" s="276"/>
      <c r="K39" s="274"/>
    </row>
    <row r="40" s="1" customFormat="1" ht="15" customHeight="1">
      <c r="B40" s="277"/>
      <c r="C40" s="278"/>
      <c r="D40" s="276"/>
      <c r="E40" s="279" t="s">
        <v>101</v>
      </c>
      <c r="F40" s="276"/>
      <c r="G40" s="276" t="s">
        <v>707</v>
      </c>
      <c r="H40" s="276"/>
      <c r="I40" s="276"/>
      <c r="J40" s="276"/>
      <c r="K40" s="274"/>
    </row>
    <row r="41" s="1" customFormat="1" ht="15" customHeight="1">
      <c r="B41" s="277"/>
      <c r="C41" s="278"/>
      <c r="D41" s="276"/>
      <c r="E41" s="279" t="s">
        <v>102</v>
      </c>
      <c r="F41" s="276"/>
      <c r="G41" s="276" t="s">
        <v>708</v>
      </c>
      <c r="H41" s="276"/>
      <c r="I41" s="276"/>
      <c r="J41" s="276"/>
      <c r="K41" s="274"/>
    </row>
    <row r="42" s="1" customFormat="1" ht="15" customHeight="1">
      <c r="B42" s="277"/>
      <c r="C42" s="278"/>
      <c r="D42" s="276"/>
      <c r="E42" s="279" t="s">
        <v>709</v>
      </c>
      <c r="F42" s="276"/>
      <c r="G42" s="276" t="s">
        <v>710</v>
      </c>
      <c r="H42" s="276"/>
      <c r="I42" s="276"/>
      <c r="J42" s="276"/>
      <c r="K42" s="274"/>
    </row>
    <row r="43" s="1" customFormat="1" ht="15" customHeight="1">
      <c r="B43" s="277"/>
      <c r="C43" s="278"/>
      <c r="D43" s="276"/>
      <c r="E43" s="279"/>
      <c r="F43" s="276"/>
      <c r="G43" s="276" t="s">
        <v>711</v>
      </c>
      <c r="H43" s="276"/>
      <c r="I43" s="276"/>
      <c r="J43" s="276"/>
      <c r="K43" s="274"/>
    </row>
    <row r="44" s="1" customFormat="1" ht="15" customHeight="1">
      <c r="B44" s="277"/>
      <c r="C44" s="278"/>
      <c r="D44" s="276"/>
      <c r="E44" s="279" t="s">
        <v>712</v>
      </c>
      <c r="F44" s="276"/>
      <c r="G44" s="276" t="s">
        <v>713</v>
      </c>
      <c r="H44" s="276"/>
      <c r="I44" s="276"/>
      <c r="J44" s="276"/>
      <c r="K44" s="274"/>
    </row>
    <row r="45" s="1" customFormat="1" ht="15" customHeight="1">
      <c r="B45" s="277"/>
      <c r="C45" s="278"/>
      <c r="D45" s="276"/>
      <c r="E45" s="279" t="s">
        <v>104</v>
      </c>
      <c r="F45" s="276"/>
      <c r="G45" s="276" t="s">
        <v>714</v>
      </c>
      <c r="H45" s="276"/>
      <c r="I45" s="276"/>
      <c r="J45" s="276"/>
      <c r="K45" s="274"/>
    </row>
    <row r="46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="1" customFormat="1" ht="15" customHeight="1">
      <c r="B47" s="277"/>
      <c r="C47" s="278"/>
      <c r="D47" s="276" t="s">
        <v>715</v>
      </c>
      <c r="E47" s="276"/>
      <c r="F47" s="276"/>
      <c r="G47" s="276"/>
      <c r="H47" s="276"/>
      <c r="I47" s="276"/>
      <c r="J47" s="276"/>
      <c r="K47" s="274"/>
    </row>
    <row r="48" s="1" customFormat="1" ht="15" customHeight="1">
      <c r="B48" s="277"/>
      <c r="C48" s="278"/>
      <c r="D48" s="278"/>
      <c r="E48" s="276" t="s">
        <v>716</v>
      </c>
      <c r="F48" s="276"/>
      <c r="G48" s="276"/>
      <c r="H48" s="276"/>
      <c r="I48" s="276"/>
      <c r="J48" s="276"/>
      <c r="K48" s="274"/>
    </row>
    <row r="49" s="1" customFormat="1" ht="15" customHeight="1">
      <c r="B49" s="277"/>
      <c r="C49" s="278"/>
      <c r="D49" s="278"/>
      <c r="E49" s="276" t="s">
        <v>717</v>
      </c>
      <c r="F49" s="276"/>
      <c r="G49" s="276"/>
      <c r="H49" s="276"/>
      <c r="I49" s="276"/>
      <c r="J49" s="276"/>
      <c r="K49" s="274"/>
    </row>
    <row r="50" s="1" customFormat="1" ht="15" customHeight="1">
      <c r="B50" s="277"/>
      <c r="C50" s="278"/>
      <c r="D50" s="278"/>
      <c r="E50" s="276" t="s">
        <v>718</v>
      </c>
      <c r="F50" s="276"/>
      <c r="G50" s="276"/>
      <c r="H50" s="276"/>
      <c r="I50" s="276"/>
      <c r="J50" s="276"/>
      <c r="K50" s="274"/>
    </row>
    <row r="51" s="1" customFormat="1" ht="15" customHeight="1">
      <c r="B51" s="277"/>
      <c r="C51" s="278"/>
      <c r="D51" s="276" t="s">
        <v>719</v>
      </c>
      <c r="E51" s="276"/>
      <c r="F51" s="276"/>
      <c r="G51" s="276"/>
      <c r="H51" s="276"/>
      <c r="I51" s="276"/>
      <c r="J51" s="276"/>
      <c r="K51" s="274"/>
    </row>
    <row r="52" s="1" customFormat="1" ht="25.5" customHeight="1">
      <c r="B52" s="272"/>
      <c r="C52" s="273" t="s">
        <v>720</v>
      </c>
      <c r="D52" s="273"/>
      <c r="E52" s="273"/>
      <c r="F52" s="273"/>
      <c r="G52" s="273"/>
      <c r="H52" s="273"/>
      <c r="I52" s="273"/>
      <c r="J52" s="273"/>
      <c r="K52" s="274"/>
    </row>
    <row r="53" s="1" customFormat="1" ht="5.25" customHeight="1">
      <c r="B53" s="272"/>
      <c r="C53" s="275"/>
      <c r="D53" s="275"/>
      <c r="E53" s="275"/>
      <c r="F53" s="275"/>
      <c r="G53" s="275"/>
      <c r="H53" s="275"/>
      <c r="I53" s="275"/>
      <c r="J53" s="275"/>
      <c r="K53" s="274"/>
    </row>
    <row r="54" s="1" customFormat="1" ht="15" customHeight="1">
      <c r="B54" s="272"/>
      <c r="C54" s="276" t="s">
        <v>721</v>
      </c>
      <c r="D54" s="276"/>
      <c r="E54" s="276"/>
      <c r="F54" s="276"/>
      <c r="G54" s="276"/>
      <c r="H54" s="276"/>
      <c r="I54" s="276"/>
      <c r="J54" s="276"/>
      <c r="K54" s="274"/>
    </row>
    <row r="55" s="1" customFormat="1" ht="15" customHeight="1">
      <c r="B55" s="272"/>
      <c r="C55" s="276" t="s">
        <v>722</v>
      </c>
      <c r="D55" s="276"/>
      <c r="E55" s="276"/>
      <c r="F55" s="276"/>
      <c r="G55" s="276"/>
      <c r="H55" s="276"/>
      <c r="I55" s="276"/>
      <c r="J55" s="276"/>
      <c r="K55" s="274"/>
    </row>
    <row r="56" s="1" customFormat="1" ht="12.75" customHeight="1">
      <c r="B56" s="272"/>
      <c r="C56" s="276"/>
      <c r="D56" s="276"/>
      <c r="E56" s="276"/>
      <c r="F56" s="276"/>
      <c r="G56" s="276"/>
      <c r="H56" s="276"/>
      <c r="I56" s="276"/>
      <c r="J56" s="276"/>
      <c r="K56" s="274"/>
    </row>
    <row r="57" s="1" customFormat="1" ht="15" customHeight="1">
      <c r="B57" s="272"/>
      <c r="C57" s="276" t="s">
        <v>723</v>
      </c>
      <c r="D57" s="276"/>
      <c r="E57" s="276"/>
      <c r="F57" s="276"/>
      <c r="G57" s="276"/>
      <c r="H57" s="276"/>
      <c r="I57" s="276"/>
      <c r="J57" s="276"/>
      <c r="K57" s="274"/>
    </row>
    <row r="58" s="1" customFormat="1" ht="15" customHeight="1">
      <c r="B58" s="272"/>
      <c r="C58" s="278"/>
      <c r="D58" s="276" t="s">
        <v>724</v>
      </c>
      <c r="E58" s="276"/>
      <c r="F58" s="276"/>
      <c r="G58" s="276"/>
      <c r="H58" s="276"/>
      <c r="I58" s="276"/>
      <c r="J58" s="276"/>
      <c r="K58" s="274"/>
    </row>
    <row r="59" s="1" customFormat="1" ht="15" customHeight="1">
      <c r="B59" s="272"/>
      <c r="C59" s="278"/>
      <c r="D59" s="276" t="s">
        <v>725</v>
      </c>
      <c r="E59" s="276"/>
      <c r="F59" s="276"/>
      <c r="G59" s="276"/>
      <c r="H59" s="276"/>
      <c r="I59" s="276"/>
      <c r="J59" s="276"/>
      <c r="K59" s="274"/>
    </row>
    <row r="60" s="1" customFormat="1" ht="15" customHeight="1">
      <c r="B60" s="272"/>
      <c r="C60" s="278"/>
      <c r="D60" s="276" t="s">
        <v>726</v>
      </c>
      <c r="E60" s="276"/>
      <c r="F60" s="276"/>
      <c r="G60" s="276"/>
      <c r="H60" s="276"/>
      <c r="I60" s="276"/>
      <c r="J60" s="276"/>
      <c r="K60" s="274"/>
    </row>
    <row r="61" s="1" customFormat="1" ht="15" customHeight="1">
      <c r="B61" s="272"/>
      <c r="C61" s="278"/>
      <c r="D61" s="276" t="s">
        <v>727</v>
      </c>
      <c r="E61" s="276"/>
      <c r="F61" s="276"/>
      <c r="G61" s="276"/>
      <c r="H61" s="276"/>
      <c r="I61" s="276"/>
      <c r="J61" s="276"/>
      <c r="K61" s="274"/>
    </row>
    <row r="62" s="1" customFormat="1" ht="15" customHeight="1">
      <c r="B62" s="272"/>
      <c r="C62" s="278"/>
      <c r="D62" s="281" t="s">
        <v>728</v>
      </c>
      <c r="E62" s="281"/>
      <c r="F62" s="281"/>
      <c r="G62" s="281"/>
      <c r="H62" s="281"/>
      <c r="I62" s="281"/>
      <c r="J62" s="281"/>
      <c r="K62" s="274"/>
    </row>
    <row r="63" s="1" customFormat="1" ht="15" customHeight="1">
      <c r="B63" s="272"/>
      <c r="C63" s="278"/>
      <c r="D63" s="276" t="s">
        <v>729</v>
      </c>
      <c r="E63" s="276"/>
      <c r="F63" s="276"/>
      <c r="G63" s="276"/>
      <c r="H63" s="276"/>
      <c r="I63" s="276"/>
      <c r="J63" s="276"/>
      <c r="K63" s="274"/>
    </row>
    <row r="64" s="1" customFormat="1" ht="12.75" customHeight="1">
      <c r="B64" s="272"/>
      <c r="C64" s="278"/>
      <c r="D64" s="278"/>
      <c r="E64" s="282"/>
      <c r="F64" s="278"/>
      <c r="G64" s="278"/>
      <c r="H64" s="278"/>
      <c r="I64" s="278"/>
      <c r="J64" s="278"/>
      <c r="K64" s="274"/>
    </row>
    <row r="65" s="1" customFormat="1" ht="15" customHeight="1">
      <c r="B65" s="272"/>
      <c r="C65" s="278"/>
      <c r="D65" s="276" t="s">
        <v>730</v>
      </c>
      <c r="E65" s="276"/>
      <c r="F65" s="276"/>
      <c r="G65" s="276"/>
      <c r="H65" s="276"/>
      <c r="I65" s="276"/>
      <c r="J65" s="276"/>
      <c r="K65" s="274"/>
    </row>
    <row r="66" s="1" customFormat="1" ht="15" customHeight="1">
      <c r="B66" s="272"/>
      <c r="C66" s="278"/>
      <c r="D66" s="281" t="s">
        <v>731</v>
      </c>
      <c r="E66" s="281"/>
      <c r="F66" s="281"/>
      <c r="G66" s="281"/>
      <c r="H66" s="281"/>
      <c r="I66" s="281"/>
      <c r="J66" s="281"/>
      <c r="K66" s="274"/>
    </row>
    <row r="67" s="1" customFormat="1" ht="15" customHeight="1">
      <c r="B67" s="272"/>
      <c r="C67" s="278"/>
      <c r="D67" s="276" t="s">
        <v>732</v>
      </c>
      <c r="E67" s="276"/>
      <c r="F67" s="276"/>
      <c r="G67" s="276"/>
      <c r="H67" s="276"/>
      <c r="I67" s="276"/>
      <c r="J67" s="276"/>
      <c r="K67" s="274"/>
    </row>
    <row r="68" s="1" customFormat="1" ht="15" customHeight="1">
      <c r="B68" s="272"/>
      <c r="C68" s="278"/>
      <c r="D68" s="276" t="s">
        <v>733</v>
      </c>
      <c r="E68" s="276"/>
      <c r="F68" s="276"/>
      <c r="G68" s="276"/>
      <c r="H68" s="276"/>
      <c r="I68" s="276"/>
      <c r="J68" s="276"/>
      <c r="K68" s="274"/>
    </row>
    <row r="69" s="1" customFormat="1" ht="15" customHeight="1">
      <c r="B69" s="272"/>
      <c r="C69" s="278"/>
      <c r="D69" s="276" t="s">
        <v>734</v>
      </c>
      <c r="E69" s="276"/>
      <c r="F69" s="276"/>
      <c r="G69" s="276"/>
      <c r="H69" s="276"/>
      <c r="I69" s="276"/>
      <c r="J69" s="276"/>
      <c r="K69" s="274"/>
    </row>
    <row r="70" s="1" customFormat="1" ht="15" customHeight="1">
      <c r="B70" s="272"/>
      <c r="C70" s="278"/>
      <c r="D70" s="276" t="s">
        <v>735</v>
      </c>
      <c r="E70" s="276"/>
      <c r="F70" s="276"/>
      <c r="G70" s="276"/>
      <c r="H70" s="276"/>
      <c r="I70" s="276"/>
      <c r="J70" s="276"/>
      <c r="K70" s="274"/>
    </row>
    <row r="71" s="1" customFormat="1" ht="12.75" customHeight="1">
      <c r="B71" s="283"/>
      <c r="C71" s="284"/>
      <c r="D71" s="284"/>
      <c r="E71" s="284"/>
      <c r="F71" s="284"/>
      <c r="G71" s="284"/>
      <c r="H71" s="284"/>
      <c r="I71" s="284"/>
      <c r="J71" s="284"/>
      <c r="K71" s="285"/>
    </row>
    <row r="72" s="1" customFormat="1" ht="18.75" customHeight="1">
      <c r="B72" s="286"/>
      <c r="C72" s="286"/>
      <c r="D72" s="286"/>
      <c r="E72" s="286"/>
      <c r="F72" s="286"/>
      <c r="G72" s="286"/>
      <c r="H72" s="286"/>
      <c r="I72" s="286"/>
      <c r="J72" s="286"/>
      <c r="K72" s="287"/>
    </row>
    <row r="73" s="1" customFormat="1" ht="18.75" customHeight="1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="1" customFormat="1" ht="7.5" customHeight="1">
      <c r="B74" s="288"/>
      <c r="C74" s="289"/>
      <c r="D74" s="289"/>
      <c r="E74" s="289"/>
      <c r="F74" s="289"/>
      <c r="G74" s="289"/>
      <c r="H74" s="289"/>
      <c r="I74" s="289"/>
      <c r="J74" s="289"/>
      <c r="K74" s="290"/>
    </row>
    <row r="75" s="1" customFormat="1" ht="45" customHeight="1">
      <c r="B75" s="291"/>
      <c r="C75" s="292" t="s">
        <v>736</v>
      </c>
      <c r="D75" s="292"/>
      <c r="E75" s="292"/>
      <c r="F75" s="292"/>
      <c r="G75" s="292"/>
      <c r="H75" s="292"/>
      <c r="I75" s="292"/>
      <c r="J75" s="292"/>
      <c r="K75" s="293"/>
    </row>
    <row r="76" s="1" customFormat="1" ht="17.25" customHeight="1">
      <c r="B76" s="291"/>
      <c r="C76" s="294" t="s">
        <v>737</v>
      </c>
      <c r="D76" s="294"/>
      <c r="E76" s="294"/>
      <c r="F76" s="294" t="s">
        <v>738</v>
      </c>
      <c r="G76" s="295"/>
      <c r="H76" s="294" t="s">
        <v>54</v>
      </c>
      <c r="I76" s="294" t="s">
        <v>57</v>
      </c>
      <c r="J76" s="294" t="s">
        <v>739</v>
      </c>
      <c r="K76" s="293"/>
    </row>
    <row r="77" s="1" customFormat="1" ht="17.25" customHeight="1">
      <c r="B77" s="291"/>
      <c r="C77" s="296" t="s">
        <v>740</v>
      </c>
      <c r="D77" s="296"/>
      <c r="E77" s="296"/>
      <c r="F77" s="297" t="s">
        <v>741</v>
      </c>
      <c r="G77" s="298"/>
      <c r="H77" s="296"/>
      <c r="I77" s="296"/>
      <c r="J77" s="296" t="s">
        <v>742</v>
      </c>
      <c r="K77" s="293"/>
    </row>
    <row r="78" s="1" customFormat="1" ht="5.25" customHeight="1">
      <c r="B78" s="291"/>
      <c r="C78" s="299"/>
      <c r="D78" s="299"/>
      <c r="E78" s="299"/>
      <c r="F78" s="299"/>
      <c r="G78" s="300"/>
      <c r="H78" s="299"/>
      <c r="I78" s="299"/>
      <c r="J78" s="299"/>
      <c r="K78" s="293"/>
    </row>
    <row r="79" s="1" customFormat="1" ht="15" customHeight="1">
      <c r="B79" s="291"/>
      <c r="C79" s="279" t="s">
        <v>53</v>
      </c>
      <c r="D79" s="301"/>
      <c r="E79" s="301"/>
      <c r="F79" s="302" t="s">
        <v>743</v>
      </c>
      <c r="G79" s="303"/>
      <c r="H79" s="279" t="s">
        <v>744</v>
      </c>
      <c r="I79" s="279" t="s">
        <v>745</v>
      </c>
      <c r="J79" s="279">
        <v>20</v>
      </c>
      <c r="K79" s="293"/>
    </row>
    <row r="80" s="1" customFormat="1" ht="15" customHeight="1">
      <c r="B80" s="291"/>
      <c r="C80" s="279" t="s">
        <v>746</v>
      </c>
      <c r="D80" s="279"/>
      <c r="E80" s="279"/>
      <c r="F80" s="302" t="s">
        <v>743</v>
      </c>
      <c r="G80" s="303"/>
      <c r="H80" s="279" t="s">
        <v>747</v>
      </c>
      <c r="I80" s="279" t="s">
        <v>745</v>
      </c>
      <c r="J80" s="279">
        <v>120</v>
      </c>
      <c r="K80" s="293"/>
    </row>
    <row r="81" s="1" customFormat="1" ht="15" customHeight="1">
      <c r="B81" s="304"/>
      <c r="C81" s="279" t="s">
        <v>748</v>
      </c>
      <c r="D81" s="279"/>
      <c r="E81" s="279"/>
      <c r="F81" s="302" t="s">
        <v>749</v>
      </c>
      <c r="G81" s="303"/>
      <c r="H81" s="279" t="s">
        <v>750</v>
      </c>
      <c r="I81" s="279" t="s">
        <v>745</v>
      </c>
      <c r="J81" s="279">
        <v>50</v>
      </c>
      <c r="K81" s="293"/>
    </row>
    <row r="82" s="1" customFormat="1" ht="15" customHeight="1">
      <c r="B82" s="304"/>
      <c r="C82" s="279" t="s">
        <v>751</v>
      </c>
      <c r="D82" s="279"/>
      <c r="E82" s="279"/>
      <c r="F82" s="302" t="s">
        <v>743</v>
      </c>
      <c r="G82" s="303"/>
      <c r="H82" s="279" t="s">
        <v>752</v>
      </c>
      <c r="I82" s="279" t="s">
        <v>753</v>
      </c>
      <c r="J82" s="279"/>
      <c r="K82" s="293"/>
    </row>
    <row r="83" s="1" customFormat="1" ht="15" customHeight="1">
      <c r="B83" s="304"/>
      <c r="C83" s="305" t="s">
        <v>754</v>
      </c>
      <c r="D83" s="305"/>
      <c r="E83" s="305"/>
      <c r="F83" s="306" t="s">
        <v>749</v>
      </c>
      <c r="G83" s="305"/>
      <c r="H83" s="305" t="s">
        <v>755</v>
      </c>
      <c r="I83" s="305" t="s">
        <v>745</v>
      </c>
      <c r="J83" s="305">
        <v>15</v>
      </c>
      <c r="K83" s="293"/>
    </row>
    <row r="84" s="1" customFormat="1" ht="15" customHeight="1">
      <c r="B84" s="304"/>
      <c r="C84" s="305" t="s">
        <v>756</v>
      </c>
      <c r="D84" s="305"/>
      <c r="E84" s="305"/>
      <c r="F84" s="306" t="s">
        <v>749</v>
      </c>
      <c r="G84" s="305"/>
      <c r="H84" s="305" t="s">
        <v>757</v>
      </c>
      <c r="I84" s="305" t="s">
        <v>745</v>
      </c>
      <c r="J84" s="305">
        <v>15</v>
      </c>
      <c r="K84" s="293"/>
    </row>
    <row r="85" s="1" customFormat="1" ht="15" customHeight="1">
      <c r="B85" s="304"/>
      <c r="C85" s="305" t="s">
        <v>758</v>
      </c>
      <c r="D85" s="305"/>
      <c r="E85" s="305"/>
      <c r="F85" s="306" t="s">
        <v>749</v>
      </c>
      <c r="G85" s="305"/>
      <c r="H85" s="305" t="s">
        <v>759</v>
      </c>
      <c r="I85" s="305" t="s">
        <v>745</v>
      </c>
      <c r="J85" s="305">
        <v>20</v>
      </c>
      <c r="K85" s="293"/>
    </row>
    <row r="86" s="1" customFormat="1" ht="15" customHeight="1">
      <c r="B86" s="304"/>
      <c r="C86" s="305" t="s">
        <v>760</v>
      </c>
      <c r="D86" s="305"/>
      <c r="E86" s="305"/>
      <c r="F86" s="306" t="s">
        <v>749</v>
      </c>
      <c r="G86" s="305"/>
      <c r="H86" s="305" t="s">
        <v>761</v>
      </c>
      <c r="I86" s="305" t="s">
        <v>745</v>
      </c>
      <c r="J86" s="305">
        <v>20</v>
      </c>
      <c r="K86" s="293"/>
    </row>
    <row r="87" s="1" customFormat="1" ht="15" customHeight="1">
      <c r="B87" s="304"/>
      <c r="C87" s="279" t="s">
        <v>762</v>
      </c>
      <c r="D87" s="279"/>
      <c r="E87" s="279"/>
      <c r="F87" s="302" t="s">
        <v>749</v>
      </c>
      <c r="G87" s="303"/>
      <c r="H87" s="279" t="s">
        <v>763</v>
      </c>
      <c r="I87" s="279" t="s">
        <v>745</v>
      </c>
      <c r="J87" s="279">
        <v>50</v>
      </c>
      <c r="K87" s="293"/>
    </row>
    <row r="88" s="1" customFormat="1" ht="15" customHeight="1">
      <c r="B88" s="304"/>
      <c r="C88" s="279" t="s">
        <v>764</v>
      </c>
      <c r="D88" s="279"/>
      <c r="E88" s="279"/>
      <c r="F88" s="302" t="s">
        <v>749</v>
      </c>
      <c r="G88" s="303"/>
      <c r="H88" s="279" t="s">
        <v>765</v>
      </c>
      <c r="I88" s="279" t="s">
        <v>745</v>
      </c>
      <c r="J88" s="279">
        <v>20</v>
      </c>
      <c r="K88" s="293"/>
    </row>
    <row r="89" s="1" customFormat="1" ht="15" customHeight="1">
      <c r="B89" s="304"/>
      <c r="C89" s="279" t="s">
        <v>766</v>
      </c>
      <c r="D89" s="279"/>
      <c r="E89" s="279"/>
      <c r="F89" s="302" t="s">
        <v>749</v>
      </c>
      <c r="G89" s="303"/>
      <c r="H89" s="279" t="s">
        <v>767</v>
      </c>
      <c r="I89" s="279" t="s">
        <v>745</v>
      </c>
      <c r="J89" s="279">
        <v>20</v>
      </c>
      <c r="K89" s="293"/>
    </row>
    <row r="90" s="1" customFormat="1" ht="15" customHeight="1">
      <c r="B90" s="304"/>
      <c r="C90" s="279" t="s">
        <v>768</v>
      </c>
      <c r="D90" s="279"/>
      <c r="E90" s="279"/>
      <c r="F90" s="302" t="s">
        <v>749</v>
      </c>
      <c r="G90" s="303"/>
      <c r="H90" s="279" t="s">
        <v>769</v>
      </c>
      <c r="I90" s="279" t="s">
        <v>745</v>
      </c>
      <c r="J90" s="279">
        <v>50</v>
      </c>
      <c r="K90" s="293"/>
    </row>
    <row r="91" s="1" customFormat="1" ht="15" customHeight="1">
      <c r="B91" s="304"/>
      <c r="C91" s="279" t="s">
        <v>770</v>
      </c>
      <c r="D91" s="279"/>
      <c r="E91" s="279"/>
      <c r="F91" s="302" t="s">
        <v>749</v>
      </c>
      <c r="G91" s="303"/>
      <c r="H91" s="279" t="s">
        <v>770</v>
      </c>
      <c r="I91" s="279" t="s">
        <v>745</v>
      </c>
      <c r="J91" s="279">
        <v>50</v>
      </c>
      <c r="K91" s="293"/>
    </row>
    <row r="92" s="1" customFormat="1" ht="15" customHeight="1">
      <c r="B92" s="304"/>
      <c r="C92" s="279" t="s">
        <v>771</v>
      </c>
      <c r="D92" s="279"/>
      <c r="E92" s="279"/>
      <c r="F92" s="302" t="s">
        <v>749</v>
      </c>
      <c r="G92" s="303"/>
      <c r="H92" s="279" t="s">
        <v>772</v>
      </c>
      <c r="I92" s="279" t="s">
        <v>745</v>
      </c>
      <c r="J92" s="279">
        <v>255</v>
      </c>
      <c r="K92" s="293"/>
    </row>
    <row r="93" s="1" customFormat="1" ht="15" customHeight="1">
      <c r="B93" s="304"/>
      <c r="C93" s="279" t="s">
        <v>773</v>
      </c>
      <c r="D93" s="279"/>
      <c r="E93" s="279"/>
      <c r="F93" s="302" t="s">
        <v>743</v>
      </c>
      <c r="G93" s="303"/>
      <c r="H93" s="279" t="s">
        <v>774</v>
      </c>
      <c r="I93" s="279" t="s">
        <v>775</v>
      </c>
      <c r="J93" s="279"/>
      <c r="K93" s="293"/>
    </row>
    <row r="94" s="1" customFormat="1" ht="15" customHeight="1">
      <c r="B94" s="304"/>
      <c r="C94" s="279" t="s">
        <v>776</v>
      </c>
      <c r="D94" s="279"/>
      <c r="E94" s="279"/>
      <c r="F94" s="302" t="s">
        <v>743</v>
      </c>
      <c r="G94" s="303"/>
      <c r="H94" s="279" t="s">
        <v>777</v>
      </c>
      <c r="I94" s="279" t="s">
        <v>778</v>
      </c>
      <c r="J94" s="279"/>
      <c r="K94" s="293"/>
    </row>
    <row r="95" s="1" customFormat="1" ht="15" customHeight="1">
      <c r="B95" s="304"/>
      <c r="C95" s="279" t="s">
        <v>779</v>
      </c>
      <c r="D95" s="279"/>
      <c r="E95" s="279"/>
      <c r="F95" s="302" t="s">
        <v>743</v>
      </c>
      <c r="G95" s="303"/>
      <c r="H95" s="279" t="s">
        <v>779</v>
      </c>
      <c r="I95" s="279" t="s">
        <v>778</v>
      </c>
      <c r="J95" s="279"/>
      <c r="K95" s="293"/>
    </row>
    <row r="96" s="1" customFormat="1" ht="15" customHeight="1">
      <c r="B96" s="304"/>
      <c r="C96" s="279" t="s">
        <v>38</v>
      </c>
      <c r="D96" s="279"/>
      <c r="E96" s="279"/>
      <c r="F96" s="302" t="s">
        <v>743</v>
      </c>
      <c r="G96" s="303"/>
      <c r="H96" s="279" t="s">
        <v>780</v>
      </c>
      <c r="I96" s="279" t="s">
        <v>778</v>
      </c>
      <c r="J96" s="279"/>
      <c r="K96" s="293"/>
    </row>
    <row r="97" s="1" customFormat="1" ht="15" customHeight="1">
      <c r="B97" s="304"/>
      <c r="C97" s="279" t="s">
        <v>48</v>
      </c>
      <c r="D97" s="279"/>
      <c r="E97" s="279"/>
      <c r="F97" s="302" t="s">
        <v>743</v>
      </c>
      <c r="G97" s="303"/>
      <c r="H97" s="279" t="s">
        <v>781</v>
      </c>
      <c r="I97" s="279" t="s">
        <v>778</v>
      </c>
      <c r="J97" s="279"/>
      <c r="K97" s="293"/>
    </row>
    <row r="98" s="1" customFormat="1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s="1" customFormat="1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s="1" customFormat="1" ht="18.75" customHeight="1">
      <c r="B100" s="287"/>
      <c r="C100" s="287"/>
      <c r="D100" s="287"/>
      <c r="E100" s="287"/>
      <c r="F100" s="287"/>
      <c r="G100" s="287"/>
      <c r="H100" s="287"/>
      <c r="I100" s="287"/>
      <c r="J100" s="287"/>
      <c r="K100" s="287"/>
    </row>
    <row r="101" s="1" customFormat="1" ht="7.5" customHeight="1">
      <c r="B101" s="288"/>
      <c r="C101" s="289"/>
      <c r="D101" s="289"/>
      <c r="E101" s="289"/>
      <c r="F101" s="289"/>
      <c r="G101" s="289"/>
      <c r="H101" s="289"/>
      <c r="I101" s="289"/>
      <c r="J101" s="289"/>
      <c r="K101" s="290"/>
    </row>
    <row r="102" s="1" customFormat="1" ht="45" customHeight="1">
      <c r="B102" s="291"/>
      <c r="C102" s="292" t="s">
        <v>782</v>
      </c>
      <c r="D102" s="292"/>
      <c r="E102" s="292"/>
      <c r="F102" s="292"/>
      <c r="G102" s="292"/>
      <c r="H102" s="292"/>
      <c r="I102" s="292"/>
      <c r="J102" s="292"/>
      <c r="K102" s="293"/>
    </row>
    <row r="103" s="1" customFormat="1" ht="17.25" customHeight="1">
      <c r="B103" s="291"/>
      <c r="C103" s="294" t="s">
        <v>737</v>
      </c>
      <c r="D103" s="294"/>
      <c r="E103" s="294"/>
      <c r="F103" s="294" t="s">
        <v>738</v>
      </c>
      <c r="G103" s="295"/>
      <c r="H103" s="294" t="s">
        <v>54</v>
      </c>
      <c r="I103" s="294" t="s">
        <v>57</v>
      </c>
      <c r="J103" s="294" t="s">
        <v>739</v>
      </c>
      <c r="K103" s="293"/>
    </row>
    <row r="104" s="1" customFormat="1" ht="17.25" customHeight="1">
      <c r="B104" s="291"/>
      <c r="C104" s="296" t="s">
        <v>740</v>
      </c>
      <c r="D104" s="296"/>
      <c r="E104" s="296"/>
      <c r="F104" s="297" t="s">
        <v>741</v>
      </c>
      <c r="G104" s="298"/>
      <c r="H104" s="296"/>
      <c r="I104" s="296"/>
      <c r="J104" s="296" t="s">
        <v>742</v>
      </c>
      <c r="K104" s="293"/>
    </row>
    <row r="105" s="1" customFormat="1" ht="5.25" customHeight="1">
      <c r="B105" s="291"/>
      <c r="C105" s="294"/>
      <c r="D105" s="294"/>
      <c r="E105" s="294"/>
      <c r="F105" s="294"/>
      <c r="G105" s="312"/>
      <c r="H105" s="294"/>
      <c r="I105" s="294"/>
      <c r="J105" s="294"/>
      <c r="K105" s="293"/>
    </row>
    <row r="106" s="1" customFormat="1" ht="15" customHeight="1">
      <c r="B106" s="291"/>
      <c r="C106" s="279" t="s">
        <v>53</v>
      </c>
      <c r="D106" s="301"/>
      <c r="E106" s="301"/>
      <c r="F106" s="302" t="s">
        <v>743</v>
      </c>
      <c r="G106" s="279"/>
      <c r="H106" s="279" t="s">
        <v>783</v>
      </c>
      <c r="I106" s="279" t="s">
        <v>745</v>
      </c>
      <c r="J106" s="279">
        <v>20</v>
      </c>
      <c r="K106" s="293"/>
    </row>
    <row r="107" s="1" customFormat="1" ht="15" customHeight="1">
      <c r="B107" s="291"/>
      <c r="C107" s="279" t="s">
        <v>746</v>
      </c>
      <c r="D107" s="279"/>
      <c r="E107" s="279"/>
      <c r="F107" s="302" t="s">
        <v>743</v>
      </c>
      <c r="G107" s="279"/>
      <c r="H107" s="279" t="s">
        <v>783</v>
      </c>
      <c r="I107" s="279" t="s">
        <v>745</v>
      </c>
      <c r="J107" s="279">
        <v>120</v>
      </c>
      <c r="K107" s="293"/>
    </row>
    <row r="108" s="1" customFormat="1" ht="15" customHeight="1">
      <c r="B108" s="304"/>
      <c r="C108" s="279" t="s">
        <v>748</v>
      </c>
      <c r="D108" s="279"/>
      <c r="E108" s="279"/>
      <c r="F108" s="302" t="s">
        <v>749</v>
      </c>
      <c r="G108" s="279"/>
      <c r="H108" s="279" t="s">
        <v>783</v>
      </c>
      <c r="I108" s="279" t="s">
        <v>745</v>
      </c>
      <c r="J108" s="279">
        <v>50</v>
      </c>
      <c r="K108" s="293"/>
    </row>
    <row r="109" s="1" customFormat="1" ht="15" customHeight="1">
      <c r="B109" s="304"/>
      <c r="C109" s="279" t="s">
        <v>751</v>
      </c>
      <c r="D109" s="279"/>
      <c r="E109" s="279"/>
      <c r="F109" s="302" t="s">
        <v>743</v>
      </c>
      <c r="G109" s="279"/>
      <c r="H109" s="279" t="s">
        <v>783</v>
      </c>
      <c r="I109" s="279" t="s">
        <v>753</v>
      </c>
      <c r="J109" s="279"/>
      <c r="K109" s="293"/>
    </row>
    <row r="110" s="1" customFormat="1" ht="15" customHeight="1">
      <c r="B110" s="304"/>
      <c r="C110" s="279" t="s">
        <v>762</v>
      </c>
      <c r="D110" s="279"/>
      <c r="E110" s="279"/>
      <c r="F110" s="302" t="s">
        <v>749</v>
      </c>
      <c r="G110" s="279"/>
      <c r="H110" s="279" t="s">
        <v>783</v>
      </c>
      <c r="I110" s="279" t="s">
        <v>745</v>
      </c>
      <c r="J110" s="279">
        <v>50</v>
      </c>
      <c r="K110" s="293"/>
    </row>
    <row r="111" s="1" customFormat="1" ht="15" customHeight="1">
      <c r="B111" s="304"/>
      <c r="C111" s="279" t="s">
        <v>770</v>
      </c>
      <c r="D111" s="279"/>
      <c r="E111" s="279"/>
      <c r="F111" s="302" t="s">
        <v>749</v>
      </c>
      <c r="G111" s="279"/>
      <c r="H111" s="279" t="s">
        <v>783</v>
      </c>
      <c r="I111" s="279" t="s">
        <v>745</v>
      </c>
      <c r="J111" s="279">
        <v>50</v>
      </c>
      <c r="K111" s="293"/>
    </row>
    <row r="112" s="1" customFormat="1" ht="15" customHeight="1">
      <c r="B112" s="304"/>
      <c r="C112" s="279" t="s">
        <v>768</v>
      </c>
      <c r="D112" s="279"/>
      <c r="E112" s="279"/>
      <c r="F112" s="302" t="s">
        <v>749</v>
      </c>
      <c r="G112" s="279"/>
      <c r="H112" s="279" t="s">
        <v>783</v>
      </c>
      <c r="I112" s="279" t="s">
        <v>745</v>
      </c>
      <c r="J112" s="279">
        <v>50</v>
      </c>
      <c r="K112" s="293"/>
    </row>
    <row r="113" s="1" customFormat="1" ht="15" customHeight="1">
      <c r="B113" s="304"/>
      <c r="C113" s="279" t="s">
        <v>53</v>
      </c>
      <c r="D113" s="279"/>
      <c r="E113" s="279"/>
      <c r="F113" s="302" t="s">
        <v>743</v>
      </c>
      <c r="G113" s="279"/>
      <c r="H113" s="279" t="s">
        <v>784</v>
      </c>
      <c r="I113" s="279" t="s">
        <v>745</v>
      </c>
      <c r="J113" s="279">
        <v>20</v>
      </c>
      <c r="K113" s="293"/>
    </row>
    <row r="114" s="1" customFormat="1" ht="15" customHeight="1">
      <c r="B114" s="304"/>
      <c r="C114" s="279" t="s">
        <v>785</v>
      </c>
      <c r="D114" s="279"/>
      <c r="E114" s="279"/>
      <c r="F114" s="302" t="s">
        <v>743</v>
      </c>
      <c r="G114" s="279"/>
      <c r="H114" s="279" t="s">
        <v>786</v>
      </c>
      <c r="I114" s="279" t="s">
        <v>745</v>
      </c>
      <c r="J114" s="279">
        <v>120</v>
      </c>
      <c r="K114" s="293"/>
    </row>
    <row r="115" s="1" customFormat="1" ht="15" customHeight="1">
      <c r="B115" s="304"/>
      <c r="C115" s="279" t="s">
        <v>38</v>
      </c>
      <c r="D115" s="279"/>
      <c r="E115" s="279"/>
      <c r="F115" s="302" t="s">
        <v>743</v>
      </c>
      <c r="G115" s="279"/>
      <c r="H115" s="279" t="s">
        <v>787</v>
      </c>
      <c r="I115" s="279" t="s">
        <v>778</v>
      </c>
      <c r="J115" s="279"/>
      <c r="K115" s="293"/>
    </row>
    <row r="116" s="1" customFormat="1" ht="15" customHeight="1">
      <c r="B116" s="304"/>
      <c r="C116" s="279" t="s">
        <v>48</v>
      </c>
      <c r="D116" s="279"/>
      <c r="E116" s="279"/>
      <c r="F116" s="302" t="s">
        <v>743</v>
      </c>
      <c r="G116" s="279"/>
      <c r="H116" s="279" t="s">
        <v>788</v>
      </c>
      <c r="I116" s="279" t="s">
        <v>778</v>
      </c>
      <c r="J116" s="279"/>
      <c r="K116" s="293"/>
    </row>
    <row r="117" s="1" customFormat="1" ht="15" customHeight="1">
      <c r="B117" s="304"/>
      <c r="C117" s="279" t="s">
        <v>57</v>
      </c>
      <c r="D117" s="279"/>
      <c r="E117" s="279"/>
      <c r="F117" s="302" t="s">
        <v>743</v>
      </c>
      <c r="G117" s="279"/>
      <c r="H117" s="279" t="s">
        <v>789</v>
      </c>
      <c r="I117" s="279" t="s">
        <v>790</v>
      </c>
      <c r="J117" s="279"/>
      <c r="K117" s="293"/>
    </row>
    <row r="118" s="1" customFormat="1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s="1" customFormat="1" ht="18.75" customHeight="1">
      <c r="B119" s="314"/>
      <c r="C119" s="315"/>
      <c r="D119" s="315"/>
      <c r="E119" s="315"/>
      <c r="F119" s="316"/>
      <c r="G119" s="315"/>
      <c r="H119" s="315"/>
      <c r="I119" s="315"/>
      <c r="J119" s="315"/>
      <c r="K119" s="314"/>
    </row>
    <row r="120" s="1" customFormat="1" ht="18.75" customHeight="1"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</row>
    <row r="12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="1" customFormat="1" ht="45" customHeight="1">
      <c r="B122" s="320"/>
      <c r="C122" s="270" t="s">
        <v>791</v>
      </c>
      <c r="D122" s="270"/>
      <c r="E122" s="270"/>
      <c r="F122" s="270"/>
      <c r="G122" s="270"/>
      <c r="H122" s="270"/>
      <c r="I122" s="270"/>
      <c r="J122" s="270"/>
      <c r="K122" s="321"/>
    </row>
    <row r="123" s="1" customFormat="1" ht="17.25" customHeight="1">
      <c r="B123" s="322"/>
      <c r="C123" s="294" t="s">
        <v>737</v>
      </c>
      <c r="D123" s="294"/>
      <c r="E123" s="294"/>
      <c r="F123" s="294" t="s">
        <v>738</v>
      </c>
      <c r="G123" s="295"/>
      <c r="H123" s="294" t="s">
        <v>54</v>
      </c>
      <c r="I123" s="294" t="s">
        <v>57</v>
      </c>
      <c r="J123" s="294" t="s">
        <v>739</v>
      </c>
      <c r="K123" s="323"/>
    </row>
    <row r="124" s="1" customFormat="1" ht="17.25" customHeight="1">
      <c r="B124" s="322"/>
      <c r="C124" s="296" t="s">
        <v>740</v>
      </c>
      <c r="D124" s="296"/>
      <c r="E124" s="296"/>
      <c r="F124" s="297" t="s">
        <v>741</v>
      </c>
      <c r="G124" s="298"/>
      <c r="H124" s="296"/>
      <c r="I124" s="296"/>
      <c r="J124" s="296" t="s">
        <v>742</v>
      </c>
      <c r="K124" s="323"/>
    </row>
    <row r="125" s="1" customFormat="1" ht="5.25" customHeight="1">
      <c r="B125" s="324"/>
      <c r="C125" s="299"/>
      <c r="D125" s="299"/>
      <c r="E125" s="299"/>
      <c r="F125" s="299"/>
      <c r="G125" s="325"/>
      <c r="H125" s="299"/>
      <c r="I125" s="299"/>
      <c r="J125" s="299"/>
      <c r="K125" s="326"/>
    </row>
    <row r="126" s="1" customFormat="1" ht="15" customHeight="1">
      <c r="B126" s="324"/>
      <c r="C126" s="279" t="s">
        <v>746</v>
      </c>
      <c r="D126" s="301"/>
      <c r="E126" s="301"/>
      <c r="F126" s="302" t="s">
        <v>743</v>
      </c>
      <c r="G126" s="279"/>
      <c r="H126" s="279" t="s">
        <v>783</v>
      </c>
      <c r="I126" s="279" t="s">
        <v>745</v>
      </c>
      <c r="J126" s="279">
        <v>120</v>
      </c>
      <c r="K126" s="327"/>
    </row>
    <row r="127" s="1" customFormat="1" ht="15" customHeight="1">
      <c r="B127" s="324"/>
      <c r="C127" s="279" t="s">
        <v>792</v>
      </c>
      <c r="D127" s="279"/>
      <c r="E127" s="279"/>
      <c r="F127" s="302" t="s">
        <v>743</v>
      </c>
      <c r="G127" s="279"/>
      <c r="H127" s="279" t="s">
        <v>793</v>
      </c>
      <c r="I127" s="279" t="s">
        <v>745</v>
      </c>
      <c r="J127" s="279" t="s">
        <v>794</v>
      </c>
      <c r="K127" s="327"/>
    </row>
    <row r="128" s="1" customFormat="1" ht="15" customHeight="1">
      <c r="B128" s="324"/>
      <c r="C128" s="279" t="s">
        <v>691</v>
      </c>
      <c r="D128" s="279"/>
      <c r="E128" s="279"/>
      <c r="F128" s="302" t="s">
        <v>743</v>
      </c>
      <c r="G128" s="279"/>
      <c r="H128" s="279" t="s">
        <v>795</v>
      </c>
      <c r="I128" s="279" t="s">
        <v>745</v>
      </c>
      <c r="J128" s="279" t="s">
        <v>794</v>
      </c>
      <c r="K128" s="327"/>
    </row>
    <row r="129" s="1" customFormat="1" ht="15" customHeight="1">
      <c r="B129" s="324"/>
      <c r="C129" s="279" t="s">
        <v>754</v>
      </c>
      <c r="D129" s="279"/>
      <c r="E129" s="279"/>
      <c r="F129" s="302" t="s">
        <v>749</v>
      </c>
      <c r="G129" s="279"/>
      <c r="H129" s="279" t="s">
        <v>755</v>
      </c>
      <c r="I129" s="279" t="s">
        <v>745</v>
      </c>
      <c r="J129" s="279">
        <v>15</v>
      </c>
      <c r="K129" s="327"/>
    </row>
    <row r="130" s="1" customFormat="1" ht="15" customHeight="1">
      <c r="B130" s="324"/>
      <c r="C130" s="305" t="s">
        <v>756</v>
      </c>
      <c r="D130" s="305"/>
      <c r="E130" s="305"/>
      <c r="F130" s="306" t="s">
        <v>749</v>
      </c>
      <c r="G130" s="305"/>
      <c r="H130" s="305" t="s">
        <v>757</v>
      </c>
      <c r="I130" s="305" t="s">
        <v>745</v>
      </c>
      <c r="J130" s="305">
        <v>15</v>
      </c>
      <c r="K130" s="327"/>
    </row>
    <row r="131" s="1" customFormat="1" ht="15" customHeight="1">
      <c r="B131" s="324"/>
      <c r="C131" s="305" t="s">
        <v>758</v>
      </c>
      <c r="D131" s="305"/>
      <c r="E131" s="305"/>
      <c r="F131" s="306" t="s">
        <v>749</v>
      </c>
      <c r="G131" s="305"/>
      <c r="H131" s="305" t="s">
        <v>759</v>
      </c>
      <c r="I131" s="305" t="s">
        <v>745</v>
      </c>
      <c r="J131" s="305">
        <v>20</v>
      </c>
      <c r="K131" s="327"/>
    </row>
    <row r="132" s="1" customFormat="1" ht="15" customHeight="1">
      <c r="B132" s="324"/>
      <c r="C132" s="305" t="s">
        <v>760</v>
      </c>
      <c r="D132" s="305"/>
      <c r="E132" s="305"/>
      <c r="F132" s="306" t="s">
        <v>749</v>
      </c>
      <c r="G132" s="305"/>
      <c r="H132" s="305" t="s">
        <v>761</v>
      </c>
      <c r="I132" s="305" t="s">
        <v>745</v>
      </c>
      <c r="J132" s="305">
        <v>20</v>
      </c>
      <c r="K132" s="327"/>
    </row>
    <row r="133" s="1" customFormat="1" ht="15" customHeight="1">
      <c r="B133" s="324"/>
      <c r="C133" s="279" t="s">
        <v>748</v>
      </c>
      <c r="D133" s="279"/>
      <c r="E133" s="279"/>
      <c r="F133" s="302" t="s">
        <v>749</v>
      </c>
      <c r="G133" s="279"/>
      <c r="H133" s="279" t="s">
        <v>783</v>
      </c>
      <c r="I133" s="279" t="s">
        <v>745</v>
      </c>
      <c r="J133" s="279">
        <v>50</v>
      </c>
      <c r="K133" s="327"/>
    </row>
    <row r="134" s="1" customFormat="1" ht="15" customHeight="1">
      <c r="B134" s="324"/>
      <c r="C134" s="279" t="s">
        <v>762</v>
      </c>
      <c r="D134" s="279"/>
      <c r="E134" s="279"/>
      <c r="F134" s="302" t="s">
        <v>749</v>
      </c>
      <c r="G134" s="279"/>
      <c r="H134" s="279" t="s">
        <v>783</v>
      </c>
      <c r="I134" s="279" t="s">
        <v>745</v>
      </c>
      <c r="J134" s="279">
        <v>50</v>
      </c>
      <c r="K134" s="327"/>
    </row>
    <row r="135" s="1" customFormat="1" ht="15" customHeight="1">
      <c r="B135" s="324"/>
      <c r="C135" s="279" t="s">
        <v>768</v>
      </c>
      <c r="D135" s="279"/>
      <c r="E135" s="279"/>
      <c r="F135" s="302" t="s">
        <v>749</v>
      </c>
      <c r="G135" s="279"/>
      <c r="H135" s="279" t="s">
        <v>783</v>
      </c>
      <c r="I135" s="279" t="s">
        <v>745</v>
      </c>
      <c r="J135" s="279">
        <v>50</v>
      </c>
      <c r="K135" s="327"/>
    </row>
    <row r="136" s="1" customFormat="1" ht="15" customHeight="1">
      <c r="B136" s="324"/>
      <c r="C136" s="279" t="s">
        <v>770</v>
      </c>
      <c r="D136" s="279"/>
      <c r="E136" s="279"/>
      <c r="F136" s="302" t="s">
        <v>749</v>
      </c>
      <c r="G136" s="279"/>
      <c r="H136" s="279" t="s">
        <v>783</v>
      </c>
      <c r="I136" s="279" t="s">
        <v>745</v>
      </c>
      <c r="J136" s="279">
        <v>50</v>
      </c>
      <c r="K136" s="327"/>
    </row>
    <row r="137" s="1" customFormat="1" ht="15" customHeight="1">
      <c r="B137" s="324"/>
      <c r="C137" s="279" t="s">
        <v>771</v>
      </c>
      <c r="D137" s="279"/>
      <c r="E137" s="279"/>
      <c r="F137" s="302" t="s">
        <v>749</v>
      </c>
      <c r="G137" s="279"/>
      <c r="H137" s="279" t="s">
        <v>796</v>
      </c>
      <c r="I137" s="279" t="s">
        <v>745</v>
      </c>
      <c r="J137" s="279">
        <v>255</v>
      </c>
      <c r="K137" s="327"/>
    </row>
    <row r="138" s="1" customFormat="1" ht="15" customHeight="1">
      <c r="B138" s="324"/>
      <c r="C138" s="279" t="s">
        <v>773</v>
      </c>
      <c r="D138" s="279"/>
      <c r="E138" s="279"/>
      <c r="F138" s="302" t="s">
        <v>743</v>
      </c>
      <c r="G138" s="279"/>
      <c r="H138" s="279" t="s">
        <v>797</v>
      </c>
      <c r="I138" s="279" t="s">
        <v>775</v>
      </c>
      <c r="J138" s="279"/>
      <c r="K138" s="327"/>
    </row>
    <row r="139" s="1" customFormat="1" ht="15" customHeight="1">
      <c r="B139" s="324"/>
      <c r="C139" s="279" t="s">
        <v>776</v>
      </c>
      <c r="D139" s="279"/>
      <c r="E139" s="279"/>
      <c r="F139" s="302" t="s">
        <v>743</v>
      </c>
      <c r="G139" s="279"/>
      <c r="H139" s="279" t="s">
        <v>798</v>
      </c>
      <c r="I139" s="279" t="s">
        <v>778</v>
      </c>
      <c r="J139" s="279"/>
      <c r="K139" s="327"/>
    </row>
    <row r="140" s="1" customFormat="1" ht="15" customHeight="1">
      <c r="B140" s="324"/>
      <c r="C140" s="279" t="s">
        <v>779</v>
      </c>
      <c r="D140" s="279"/>
      <c r="E140" s="279"/>
      <c r="F140" s="302" t="s">
        <v>743</v>
      </c>
      <c r="G140" s="279"/>
      <c r="H140" s="279" t="s">
        <v>779</v>
      </c>
      <c r="I140" s="279" t="s">
        <v>778</v>
      </c>
      <c r="J140" s="279"/>
      <c r="K140" s="327"/>
    </row>
    <row r="141" s="1" customFormat="1" ht="15" customHeight="1">
      <c r="B141" s="324"/>
      <c r="C141" s="279" t="s">
        <v>38</v>
      </c>
      <c r="D141" s="279"/>
      <c r="E141" s="279"/>
      <c r="F141" s="302" t="s">
        <v>743</v>
      </c>
      <c r="G141" s="279"/>
      <c r="H141" s="279" t="s">
        <v>799</v>
      </c>
      <c r="I141" s="279" t="s">
        <v>778</v>
      </c>
      <c r="J141" s="279"/>
      <c r="K141" s="327"/>
    </row>
    <row r="142" s="1" customFormat="1" ht="15" customHeight="1">
      <c r="B142" s="324"/>
      <c r="C142" s="279" t="s">
        <v>800</v>
      </c>
      <c r="D142" s="279"/>
      <c r="E142" s="279"/>
      <c r="F142" s="302" t="s">
        <v>743</v>
      </c>
      <c r="G142" s="279"/>
      <c r="H142" s="279" t="s">
        <v>801</v>
      </c>
      <c r="I142" s="279" t="s">
        <v>778</v>
      </c>
      <c r="J142" s="279"/>
      <c r="K142" s="327"/>
    </row>
    <row r="143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="1" customFormat="1" ht="18.75" customHeight="1">
      <c r="B144" s="315"/>
      <c r="C144" s="315"/>
      <c r="D144" s="315"/>
      <c r="E144" s="315"/>
      <c r="F144" s="316"/>
      <c r="G144" s="315"/>
      <c r="H144" s="315"/>
      <c r="I144" s="315"/>
      <c r="J144" s="315"/>
      <c r="K144" s="315"/>
    </row>
    <row r="145" s="1" customFormat="1" ht="18.75" customHeight="1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</row>
    <row r="146" s="1" customFormat="1" ht="7.5" customHeight="1">
      <c r="B146" s="288"/>
      <c r="C146" s="289"/>
      <c r="D146" s="289"/>
      <c r="E146" s="289"/>
      <c r="F146" s="289"/>
      <c r="G146" s="289"/>
      <c r="H146" s="289"/>
      <c r="I146" s="289"/>
      <c r="J146" s="289"/>
      <c r="K146" s="290"/>
    </row>
    <row r="147" s="1" customFormat="1" ht="45" customHeight="1">
      <c r="B147" s="291"/>
      <c r="C147" s="292" t="s">
        <v>802</v>
      </c>
      <c r="D147" s="292"/>
      <c r="E147" s="292"/>
      <c r="F147" s="292"/>
      <c r="G147" s="292"/>
      <c r="H147" s="292"/>
      <c r="I147" s="292"/>
      <c r="J147" s="292"/>
      <c r="K147" s="293"/>
    </row>
    <row r="148" s="1" customFormat="1" ht="17.25" customHeight="1">
      <c r="B148" s="291"/>
      <c r="C148" s="294" t="s">
        <v>737</v>
      </c>
      <c r="D148" s="294"/>
      <c r="E148" s="294"/>
      <c r="F148" s="294" t="s">
        <v>738</v>
      </c>
      <c r="G148" s="295"/>
      <c r="H148" s="294" t="s">
        <v>54</v>
      </c>
      <c r="I148" s="294" t="s">
        <v>57</v>
      </c>
      <c r="J148" s="294" t="s">
        <v>739</v>
      </c>
      <c r="K148" s="293"/>
    </row>
    <row r="149" s="1" customFormat="1" ht="17.25" customHeight="1">
      <c r="B149" s="291"/>
      <c r="C149" s="296" t="s">
        <v>740</v>
      </c>
      <c r="D149" s="296"/>
      <c r="E149" s="296"/>
      <c r="F149" s="297" t="s">
        <v>741</v>
      </c>
      <c r="G149" s="298"/>
      <c r="H149" s="296"/>
      <c r="I149" s="296"/>
      <c r="J149" s="296" t="s">
        <v>742</v>
      </c>
      <c r="K149" s="293"/>
    </row>
    <row r="150" s="1" customFormat="1" ht="5.25" customHeight="1">
      <c r="B150" s="304"/>
      <c r="C150" s="299"/>
      <c r="D150" s="299"/>
      <c r="E150" s="299"/>
      <c r="F150" s="299"/>
      <c r="G150" s="300"/>
      <c r="H150" s="299"/>
      <c r="I150" s="299"/>
      <c r="J150" s="299"/>
      <c r="K150" s="327"/>
    </row>
    <row r="151" s="1" customFormat="1" ht="15" customHeight="1">
      <c r="B151" s="304"/>
      <c r="C151" s="331" t="s">
        <v>746</v>
      </c>
      <c r="D151" s="279"/>
      <c r="E151" s="279"/>
      <c r="F151" s="332" t="s">
        <v>743</v>
      </c>
      <c r="G151" s="279"/>
      <c r="H151" s="331" t="s">
        <v>783</v>
      </c>
      <c r="I151" s="331" t="s">
        <v>745</v>
      </c>
      <c r="J151" s="331">
        <v>120</v>
      </c>
      <c r="K151" s="327"/>
    </row>
    <row r="152" s="1" customFormat="1" ht="15" customHeight="1">
      <c r="B152" s="304"/>
      <c r="C152" s="331" t="s">
        <v>792</v>
      </c>
      <c r="D152" s="279"/>
      <c r="E152" s="279"/>
      <c r="F152" s="332" t="s">
        <v>743</v>
      </c>
      <c r="G152" s="279"/>
      <c r="H152" s="331" t="s">
        <v>803</v>
      </c>
      <c r="I152" s="331" t="s">
        <v>745</v>
      </c>
      <c r="J152" s="331" t="s">
        <v>794</v>
      </c>
      <c r="K152" s="327"/>
    </row>
    <row r="153" s="1" customFormat="1" ht="15" customHeight="1">
      <c r="B153" s="304"/>
      <c r="C153" s="331" t="s">
        <v>691</v>
      </c>
      <c r="D153" s="279"/>
      <c r="E153" s="279"/>
      <c r="F153" s="332" t="s">
        <v>743</v>
      </c>
      <c r="G153" s="279"/>
      <c r="H153" s="331" t="s">
        <v>804</v>
      </c>
      <c r="I153" s="331" t="s">
        <v>745</v>
      </c>
      <c r="J153" s="331" t="s">
        <v>794</v>
      </c>
      <c r="K153" s="327"/>
    </row>
    <row r="154" s="1" customFormat="1" ht="15" customHeight="1">
      <c r="B154" s="304"/>
      <c r="C154" s="331" t="s">
        <v>748</v>
      </c>
      <c r="D154" s="279"/>
      <c r="E154" s="279"/>
      <c r="F154" s="332" t="s">
        <v>749</v>
      </c>
      <c r="G154" s="279"/>
      <c r="H154" s="331" t="s">
        <v>783</v>
      </c>
      <c r="I154" s="331" t="s">
        <v>745</v>
      </c>
      <c r="J154" s="331">
        <v>50</v>
      </c>
      <c r="K154" s="327"/>
    </row>
    <row r="155" s="1" customFormat="1" ht="15" customHeight="1">
      <c r="B155" s="304"/>
      <c r="C155" s="331" t="s">
        <v>751</v>
      </c>
      <c r="D155" s="279"/>
      <c r="E155" s="279"/>
      <c r="F155" s="332" t="s">
        <v>743</v>
      </c>
      <c r="G155" s="279"/>
      <c r="H155" s="331" t="s">
        <v>783</v>
      </c>
      <c r="I155" s="331" t="s">
        <v>753</v>
      </c>
      <c r="J155" s="331"/>
      <c r="K155" s="327"/>
    </row>
    <row r="156" s="1" customFormat="1" ht="15" customHeight="1">
      <c r="B156" s="304"/>
      <c r="C156" s="331" t="s">
        <v>762</v>
      </c>
      <c r="D156" s="279"/>
      <c r="E156" s="279"/>
      <c r="F156" s="332" t="s">
        <v>749</v>
      </c>
      <c r="G156" s="279"/>
      <c r="H156" s="331" t="s">
        <v>783</v>
      </c>
      <c r="I156" s="331" t="s">
        <v>745</v>
      </c>
      <c r="J156" s="331">
        <v>50</v>
      </c>
      <c r="K156" s="327"/>
    </row>
    <row r="157" s="1" customFormat="1" ht="15" customHeight="1">
      <c r="B157" s="304"/>
      <c r="C157" s="331" t="s">
        <v>770</v>
      </c>
      <c r="D157" s="279"/>
      <c r="E157" s="279"/>
      <c r="F157" s="332" t="s">
        <v>749</v>
      </c>
      <c r="G157" s="279"/>
      <c r="H157" s="331" t="s">
        <v>783</v>
      </c>
      <c r="I157" s="331" t="s">
        <v>745</v>
      </c>
      <c r="J157" s="331">
        <v>50</v>
      </c>
      <c r="K157" s="327"/>
    </row>
    <row r="158" s="1" customFormat="1" ht="15" customHeight="1">
      <c r="B158" s="304"/>
      <c r="C158" s="331" t="s">
        <v>768</v>
      </c>
      <c r="D158" s="279"/>
      <c r="E158" s="279"/>
      <c r="F158" s="332" t="s">
        <v>749</v>
      </c>
      <c r="G158" s="279"/>
      <c r="H158" s="331" t="s">
        <v>783</v>
      </c>
      <c r="I158" s="331" t="s">
        <v>745</v>
      </c>
      <c r="J158" s="331">
        <v>50</v>
      </c>
      <c r="K158" s="327"/>
    </row>
    <row r="159" s="1" customFormat="1" ht="15" customHeight="1">
      <c r="B159" s="304"/>
      <c r="C159" s="331" t="s">
        <v>81</v>
      </c>
      <c r="D159" s="279"/>
      <c r="E159" s="279"/>
      <c r="F159" s="332" t="s">
        <v>743</v>
      </c>
      <c r="G159" s="279"/>
      <c r="H159" s="331" t="s">
        <v>805</v>
      </c>
      <c r="I159" s="331" t="s">
        <v>745</v>
      </c>
      <c r="J159" s="331" t="s">
        <v>806</v>
      </c>
      <c r="K159" s="327"/>
    </row>
    <row r="160" s="1" customFormat="1" ht="15" customHeight="1">
      <c r="B160" s="304"/>
      <c r="C160" s="331" t="s">
        <v>807</v>
      </c>
      <c r="D160" s="279"/>
      <c r="E160" s="279"/>
      <c r="F160" s="332" t="s">
        <v>743</v>
      </c>
      <c r="G160" s="279"/>
      <c r="H160" s="331" t="s">
        <v>808</v>
      </c>
      <c r="I160" s="331" t="s">
        <v>778</v>
      </c>
      <c r="J160" s="331"/>
      <c r="K160" s="327"/>
    </row>
    <row r="161" s="1" customFormat="1" ht="15" customHeight="1">
      <c r="B161" s="333"/>
      <c r="C161" s="313"/>
      <c r="D161" s="313"/>
      <c r="E161" s="313"/>
      <c r="F161" s="313"/>
      <c r="G161" s="313"/>
      <c r="H161" s="313"/>
      <c r="I161" s="313"/>
      <c r="J161" s="313"/>
      <c r="K161" s="334"/>
    </row>
    <row r="162" s="1" customFormat="1" ht="18.75" customHeight="1">
      <c r="B162" s="315"/>
      <c r="C162" s="325"/>
      <c r="D162" s="325"/>
      <c r="E162" s="325"/>
      <c r="F162" s="335"/>
      <c r="G162" s="325"/>
      <c r="H162" s="325"/>
      <c r="I162" s="325"/>
      <c r="J162" s="325"/>
      <c r="K162" s="315"/>
    </row>
    <row r="163" s="1" customFormat="1" ht="18.75" customHeight="1">
      <c r="B163" s="287"/>
      <c r="C163" s="287"/>
      <c r="D163" s="287"/>
      <c r="E163" s="287"/>
      <c r="F163" s="287"/>
      <c r="G163" s="287"/>
      <c r="H163" s="287"/>
      <c r="I163" s="287"/>
      <c r="J163" s="287"/>
      <c r="K163" s="287"/>
    </row>
    <row r="164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="1" customFormat="1" ht="45" customHeight="1">
      <c r="B165" s="269"/>
      <c r="C165" s="270" t="s">
        <v>809</v>
      </c>
      <c r="D165" s="270"/>
      <c r="E165" s="270"/>
      <c r="F165" s="270"/>
      <c r="G165" s="270"/>
      <c r="H165" s="270"/>
      <c r="I165" s="270"/>
      <c r="J165" s="270"/>
      <c r="K165" s="271"/>
    </row>
    <row r="166" s="1" customFormat="1" ht="17.25" customHeight="1">
      <c r="B166" s="269"/>
      <c r="C166" s="294" t="s">
        <v>737</v>
      </c>
      <c r="D166" s="294"/>
      <c r="E166" s="294"/>
      <c r="F166" s="294" t="s">
        <v>738</v>
      </c>
      <c r="G166" s="336"/>
      <c r="H166" s="337" t="s">
        <v>54</v>
      </c>
      <c r="I166" s="337" t="s">
        <v>57</v>
      </c>
      <c r="J166" s="294" t="s">
        <v>739</v>
      </c>
      <c r="K166" s="271"/>
    </row>
    <row r="167" s="1" customFormat="1" ht="17.25" customHeight="1">
      <c r="B167" s="272"/>
      <c r="C167" s="296" t="s">
        <v>740</v>
      </c>
      <c r="D167" s="296"/>
      <c r="E167" s="296"/>
      <c r="F167" s="297" t="s">
        <v>741</v>
      </c>
      <c r="G167" s="338"/>
      <c r="H167" s="339"/>
      <c r="I167" s="339"/>
      <c r="J167" s="296" t="s">
        <v>742</v>
      </c>
      <c r="K167" s="274"/>
    </row>
    <row r="168" s="1" customFormat="1" ht="5.25" customHeight="1">
      <c r="B168" s="304"/>
      <c r="C168" s="299"/>
      <c r="D168" s="299"/>
      <c r="E168" s="299"/>
      <c r="F168" s="299"/>
      <c r="G168" s="300"/>
      <c r="H168" s="299"/>
      <c r="I168" s="299"/>
      <c r="J168" s="299"/>
      <c r="K168" s="327"/>
    </row>
    <row r="169" s="1" customFormat="1" ht="15" customHeight="1">
      <c r="B169" s="304"/>
      <c r="C169" s="279" t="s">
        <v>746</v>
      </c>
      <c r="D169" s="279"/>
      <c r="E169" s="279"/>
      <c r="F169" s="302" t="s">
        <v>743</v>
      </c>
      <c r="G169" s="279"/>
      <c r="H169" s="279" t="s">
        <v>783</v>
      </c>
      <c r="I169" s="279" t="s">
        <v>745</v>
      </c>
      <c r="J169" s="279">
        <v>120</v>
      </c>
      <c r="K169" s="327"/>
    </row>
    <row r="170" s="1" customFormat="1" ht="15" customHeight="1">
      <c r="B170" s="304"/>
      <c r="C170" s="279" t="s">
        <v>792</v>
      </c>
      <c r="D170" s="279"/>
      <c r="E170" s="279"/>
      <c r="F170" s="302" t="s">
        <v>743</v>
      </c>
      <c r="G170" s="279"/>
      <c r="H170" s="279" t="s">
        <v>793</v>
      </c>
      <c r="I170" s="279" t="s">
        <v>745</v>
      </c>
      <c r="J170" s="279" t="s">
        <v>794</v>
      </c>
      <c r="K170" s="327"/>
    </row>
    <row r="171" s="1" customFormat="1" ht="15" customHeight="1">
      <c r="B171" s="304"/>
      <c r="C171" s="279" t="s">
        <v>691</v>
      </c>
      <c r="D171" s="279"/>
      <c r="E171" s="279"/>
      <c r="F171" s="302" t="s">
        <v>743</v>
      </c>
      <c r="G171" s="279"/>
      <c r="H171" s="279" t="s">
        <v>810</v>
      </c>
      <c r="I171" s="279" t="s">
        <v>745</v>
      </c>
      <c r="J171" s="279" t="s">
        <v>794</v>
      </c>
      <c r="K171" s="327"/>
    </row>
    <row r="172" s="1" customFormat="1" ht="15" customHeight="1">
      <c r="B172" s="304"/>
      <c r="C172" s="279" t="s">
        <v>748</v>
      </c>
      <c r="D172" s="279"/>
      <c r="E172" s="279"/>
      <c r="F172" s="302" t="s">
        <v>749</v>
      </c>
      <c r="G172" s="279"/>
      <c r="H172" s="279" t="s">
        <v>810</v>
      </c>
      <c r="I172" s="279" t="s">
        <v>745</v>
      </c>
      <c r="J172" s="279">
        <v>50</v>
      </c>
      <c r="K172" s="327"/>
    </row>
    <row r="173" s="1" customFormat="1" ht="15" customHeight="1">
      <c r="B173" s="304"/>
      <c r="C173" s="279" t="s">
        <v>751</v>
      </c>
      <c r="D173" s="279"/>
      <c r="E173" s="279"/>
      <c r="F173" s="302" t="s">
        <v>743</v>
      </c>
      <c r="G173" s="279"/>
      <c r="H173" s="279" t="s">
        <v>810</v>
      </c>
      <c r="I173" s="279" t="s">
        <v>753</v>
      </c>
      <c r="J173" s="279"/>
      <c r="K173" s="327"/>
    </row>
    <row r="174" s="1" customFormat="1" ht="15" customHeight="1">
      <c r="B174" s="304"/>
      <c r="C174" s="279" t="s">
        <v>762</v>
      </c>
      <c r="D174" s="279"/>
      <c r="E174" s="279"/>
      <c r="F174" s="302" t="s">
        <v>749</v>
      </c>
      <c r="G174" s="279"/>
      <c r="H174" s="279" t="s">
        <v>810</v>
      </c>
      <c r="I174" s="279" t="s">
        <v>745</v>
      </c>
      <c r="J174" s="279">
        <v>50</v>
      </c>
      <c r="K174" s="327"/>
    </row>
    <row r="175" s="1" customFormat="1" ht="15" customHeight="1">
      <c r="B175" s="304"/>
      <c r="C175" s="279" t="s">
        <v>770</v>
      </c>
      <c r="D175" s="279"/>
      <c r="E175" s="279"/>
      <c r="F175" s="302" t="s">
        <v>749</v>
      </c>
      <c r="G175" s="279"/>
      <c r="H175" s="279" t="s">
        <v>810</v>
      </c>
      <c r="I175" s="279" t="s">
        <v>745</v>
      </c>
      <c r="J175" s="279">
        <v>50</v>
      </c>
      <c r="K175" s="327"/>
    </row>
    <row r="176" s="1" customFormat="1" ht="15" customHeight="1">
      <c r="B176" s="304"/>
      <c r="C176" s="279" t="s">
        <v>768</v>
      </c>
      <c r="D176" s="279"/>
      <c r="E176" s="279"/>
      <c r="F176" s="302" t="s">
        <v>749</v>
      </c>
      <c r="G176" s="279"/>
      <c r="H176" s="279" t="s">
        <v>810</v>
      </c>
      <c r="I176" s="279" t="s">
        <v>745</v>
      </c>
      <c r="J176" s="279">
        <v>50</v>
      </c>
      <c r="K176" s="327"/>
    </row>
    <row r="177" s="1" customFormat="1" ht="15" customHeight="1">
      <c r="B177" s="304"/>
      <c r="C177" s="279" t="s">
        <v>100</v>
      </c>
      <c r="D177" s="279"/>
      <c r="E177" s="279"/>
      <c r="F177" s="302" t="s">
        <v>743</v>
      </c>
      <c r="G177" s="279"/>
      <c r="H177" s="279" t="s">
        <v>811</v>
      </c>
      <c r="I177" s="279" t="s">
        <v>812</v>
      </c>
      <c r="J177" s="279"/>
      <c r="K177" s="327"/>
    </row>
    <row r="178" s="1" customFormat="1" ht="15" customHeight="1">
      <c r="B178" s="304"/>
      <c r="C178" s="279" t="s">
        <v>57</v>
      </c>
      <c r="D178" s="279"/>
      <c r="E178" s="279"/>
      <c r="F178" s="302" t="s">
        <v>743</v>
      </c>
      <c r="G178" s="279"/>
      <c r="H178" s="279" t="s">
        <v>813</v>
      </c>
      <c r="I178" s="279" t="s">
        <v>814</v>
      </c>
      <c r="J178" s="279">
        <v>1</v>
      </c>
      <c r="K178" s="327"/>
    </row>
    <row r="179" s="1" customFormat="1" ht="15" customHeight="1">
      <c r="B179" s="304"/>
      <c r="C179" s="279" t="s">
        <v>53</v>
      </c>
      <c r="D179" s="279"/>
      <c r="E179" s="279"/>
      <c r="F179" s="302" t="s">
        <v>743</v>
      </c>
      <c r="G179" s="279"/>
      <c r="H179" s="279" t="s">
        <v>815</v>
      </c>
      <c r="I179" s="279" t="s">
        <v>745</v>
      </c>
      <c r="J179" s="279">
        <v>20</v>
      </c>
      <c r="K179" s="327"/>
    </row>
    <row r="180" s="1" customFormat="1" ht="15" customHeight="1">
      <c r="B180" s="304"/>
      <c r="C180" s="279" t="s">
        <v>54</v>
      </c>
      <c r="D180" s="279"/>
      <c r="E180" s="279"/>
      <c r="F180" s="302" t="s">
        <v>743</v>
      </c>
      <c r="G180" s="279"/>
      <c r="H180" s="279" t="s">
        <v>816</v>
      </c>
      <c r="I180" s="279" t="s">
        <v>745</v>
      </c>
      <c r="J180" s="279">
        <v>255</v>
      </c>
      <c r="K180" s="327"/>
    </row>
    <row r="181" s="1" customFormat="1" ht="15" customHeight="1">
      <c r="B181" s="304"/>
      <c r="C181" s="279" t="s">
        <v>101</v>
      </c>
      <c r="D181" s="279"/>
      <c r="E181" s="279"/>
      <c r="F181" s="302" t="s">
        <v>743</v>
      </c>
      <c r="G181" s="279"/>
      <c r="H181" s="279" t="s">
        <v>707</v>
      </c>
      <c r="I181" s="279" t="s">
        <v>745</v>
      </c>
      <c r="J181" s="279">
        <v>10</v>
      </c>
      <c r="K181" s="327"/>
    </row>
    <row r="182" s="1" customFormat="1" ht="15" customHeight="1">
      <c r="B182" s="304"/>
      <c r="C182" s="279" t="s">
        <v>102</v>
      </c>
      <c r="D182" s="279"/>
      <c r="E182" s="279"/>
      <c r="F182" s="302" t="s">
        <v>743</v>
      </c>
      <c r="G182" s="279"/>
      <c r="H182" s="279" t="s">
        <v>817</v>
      </c>
      <c r="I182" s="279" t="s">
        <v>778</v>
      </c>
      <c r="J182" s="279"/>
      <c r="K182" s="327"/>
    </row>
    <row r="183" s="1" customFormat="1" ht="15" customHeight="1">
      <c r="B183" s="304"/>
      <c r="C183" s="279" t="s">
        <v>818</v>
      </c>
      <c r="D183" s="279"/>
      <c r="E183" s="279"/>
      <c r="F183" s="302" t="s">
        <v>743</v>
      </c>
      <c r="G183" s="279"/>
      <c r="H183" s="279" t="s">
        <v>819</v>
      </c>
      <c r="I183" s="279" t="s">
        <v>778</v>
      </c>
      <c r="J183" s="279"/>
      <c r="K183" s="327"/>
    </row>
    <row r="184" s="1" customFormat="1" ht="15" customHeight="1">
      <c r="B184" s="304"/>
      <c r="C184" s="279" t="s">
        <v>807</v>
      </c>
      <c r="D184" s="279"/>
      <c r="E184" s="279"/>
      <c r="F184" s="302" t="s">
        <v>743</v>
      </c>
      <c r="G184" s="279"/>
      <c r="H184" s="279" t="s">
        <v>820</v>
      </c>
      <c r="I184" s="279" t="s">
        <v>778</v>
      </c>
      <c r="J184" s="279"/>
      <c r="K184" s="327"/>
    </row>
    <row r="185" s="1" customFormat="1" ht="15" customHeight="1">
      <c r="B185" s="304"/>
      <c r="C185" s="279" t="s">
        <v>104</v>
      </c>
      <c r="D185" s="279"/>
      <c r="E185" s="279"/>
      <c r="F185" s="302" t="s">
        <v>749</v>
      </c>
      <c r="G185" s="279"/>
      <c r="H185" s="279" t="s">
        <v>821</v>
      </c>
      <c r="I185" s="279" t="s">
        <v>745</v>
      </c>
      <c r="J185" s="279">
        <v>50</v>
      </c>
      <c r="K185" s="327"/>
    </row>
    <row r="186" s="1" customFormat="1" ht="15" customHeight="1">
      <c r="B186" s="304"/>
      <c r="C186" s="279" t="s">
        <v>822</v>
      </c>
      <c r="D186" s="279"/>
      <c r="E186" s="279"/>
      <c r="F186" s="302" t="s">
        <v>749</v>
      </c>
      <c r="G186" s="279"/>
      <c r="H186" s="279" t="s">
        <v>823</v>
      </c>
      <c r="I186" s="279" t="s">
        <v>824</v>
      </c>
      <c r="J186" s="279"/>
      <c r="K186" s="327"/>
    </row>
    <row r="187" s="1" customFormat="1" ht="15" customHeight="1">
      <c r="B187" s="304"/>
      <c r="C187" s="279" t="s">
        <v>825</v>
      </c>
      <c r="D187" s="279"/>
      <c r="E187" s="279"/>
      <c r="F187" s="302" t="s">
        <v>749</v>
      </c>
      <c r="G187" s="279"/>
      <c r="H187" s="279" t="s">
        <v>826</v>
      </c>
      <c r="I187" s="279" t="s">
        <v>824</v>
      </c>
      <c r="J187" s="279"/>
      <c r="K187" s="327"/>
    </row>
    <row r="188" s="1" customFormat="1" ht="15" customHeight="1">
      <c r="B188" s="304"/>
      <c r="C188" s="279" t="s">
        <v>827</v>
      </c>
      <c r="D188" s="279"/>
      <c r="E188" s="279"/>
      <c r="F188" s="302" t="s">
        <v>749</v>
      </c>
      <c r="G188" s="279"/>
      <c r="H188" s="279" t="s">
        <v>828</v>
      </c>
      <c r="I188" s="279" t="s">
        <v>824</v>
      </c>
      <c r="J188" s="279"/>
      <c r="K188" s="327"/>
    </row>
    <row r="189" s="1" customFormat="1" ht="15" customHeight="1">
      <c r="B189" s="304"/>
      <c r="C189" s="340" t="s">
        <v>829</v>
      </c>
      <c r="D189" s="279"/>
      <c r="E189" s="279"/>
      <c r="F189" s="302" t="s">
        <v>749</v>
      </c>
      <c r="G189" s="279"/>
      <c r="H189" s="279" t="s">
        <v>830</v>
      </c>
      <c r="I189" s="279" t="s">
        <v>831</v>
      </c>
      <c r="J189" s="341" t="s">
        <v>832</v>
      </c>
      <c r="K189" s="327"/>
    </row>
    <row r="190" s="1" customFormat="1" ht="15" customHeight="1">
      <c r="B190" s="304"/>
      <c r="C190" s="340" t="s">
        <v>42</v>
      </c>
      <c r="D190" s="279"/>
      <c r="E190" s="279"/>
      <c r="F190" s="302" t="s">
        <v>743</v>
      </c>
      <c r="G190" s="279"/>
      <c r="H190" s="276" t="s">
        <v>833</v>
      </c>
      <c r="I190" s="279" t="s">
        <v>834</v>
      </c>
      <c r="J190" s="279"/>
      <c r="K190" s="327"/>
    </row>
    <row r="191" s="1" customFormat="1" ht="15" customHeight="1">
      <c r="B191" s="304"/>
      <c r="C191" s="340" t="s">
        <v>835</v>
      </c>
      <c r="D191" s="279"/>
      <c r="E191" s="279"/>
      <c r="F191" s="302" t="s">
        <v>743</v>
      </c>
      <c r="G191" s="279"/>
      <c r="H191" s="279" t="s">
        <v>836</v>
      </c>
      <c r="I191" s="279" t="s">
        <v>778</v>
      </c>
      <c r="J191" s="279"/>
      <c r="K191" s="327"/>
    </row>
    <row r="192" s="1" customFormat="1" ht="15" customHeight="1">
      <c r="B192" s="304"/>
      <c r="C192" s="340" t="s">
        <v>837</v>
      </c>
      <c r="D192" s="279"/>
      <c r="E192" s="279"/>
      <c r="F192" s="302" t="s">
        <v>743</v>
      </c>
      <c r="G192" s="279"/>
      <c r="H192" s="279" t="s">
        <v>838</v>
      </c>
      <c r="I192" s="279" t="s">
        <v>778</v>
      </c>
      <c r="J192" s="279"/>
      <c r="K192" s="327"/>
    </row>
    <row r="193" s="1" customFormat="1" ht="15" customHeight="1">
      <c r="B193" s="304"/>
      <c r="C193" s="340" t="s">
        <v>839</v>
      </c>
      <c r="D193" s="279"/>
      <c r="E193" s="279"/>
      <c r="F193" s="302" t="s">
        <v>749</v>
      </c>
      <c r="G193" s="279"/>
      <c r="H193" s="279" t="s">
        <v>840</v>
      </c>
      <c r="I193" s="279" t="s">
        <v>778</v>
      </c>
      <c r="J193" s="279"/>
      <c r="K193" s="327"/>
    </row>
    <row r="194" s="1" customFormat="1" ht="15" customHeight="1">
      <c r="B194" s="333"/>
      <c r="C194" s="342"/>
      <c r="D194" s="313"/>
      <c r="E194" s="313"/>
      <c r="F194" s="313"/>
      <c r="G194" s="313"/>
      <c r="H194" s="313"/>
      <c r="I194" s="313"/>
      <c r="J194" s="313"/>
      <c r="K194" s="334"/>
    </row>
    <row r="195" s="1" customFormat="1" ht="18.75" customHeight="1">
      <c r="B195" s="315"/>
      <c r="C195" s="325"/>
      <c r="D195" s="325"/>
      <c r="E195" s="325"/>
      <c r="F195" s="335"/>
      <c r="G195" s="325"/>
      <c r="H195" s="325"/>
      <c r="I195" s="325"/>
      <c r="J195" s="325"/>
      <c r="K195" s="315"/>
    </row>
    <row r="196" s="1" customFormat="1" ht="18.75" customHeight="1">
      <c r="B196" s="315"/>
      <c r="C196" s="325"/>
      <c r="D196" s="325"/>
      <c r="E196" s="325"/>
      <c r="F196" s="335"/>
      <c r="G196" s="325"/>
      <c r="H196" s="325"/>
      <c r="I196" s="325"/>
      <c r="J196" s="325"/>
      <c r="K196" s="315"/>
    </row>
    <row r="197" s="1" customFormat="1" ht="18.75" customHeight="1">
      <c r="B197" s="287"/>
      <c r="C197" s="287"/>
      <c r="D197" s="287"/>
      <c r="E197" s="287"/>
      <c r="F197" s="287"/>
      <c r="G197" s="287"/>
      <c r="H197" s="287"/>
      <c r="I197" s="287"/>
      <c r="J197" s="287"/>
      <c r="K197" s="287"/>
    </row>
    <row r="198" s="1" customFormat="1" ht="13.5">
      <c r="B198" s="266"/>
      <c r="C198" s="267"/>
      <c r="D198" s="267"/>
      <c r="E198" s="267"/>
      <c r="F198" s="267"/>
      <c r="G198" s="267"/>
      <c r="H198" s="267"/>
      <c r="I198" s="267"/>
      <c r="J198" s="267"/>
      <c r="K198" s="268"/>
    </row>
    <row r="199" s="1" customFormat="1" ht="21">
      <c r="B199" s="269"/>
      <c r="C199" s="270" t="s">
        <v>841</v>
      </c>
      <c r="D199" s="270"/>
      <c r="E199" s="270"/>
      <c r="F199" s="270"/>
      <c r="G199" s="270"/>
      <c r="H199" s="270"/>
      <c r="I199" s="270"/>
      <c r="J199" s="270"/>
      <c r="K199" s="271"/>
    </row>
    <row r="200" s="1" customFormat="1" ht="25.5" customHeight="1">
      <c r="B200" s="269"/>
      <c r="C200" s="343" t="s">
        <v>842</v>
      </c>
      <c r="D200" s="343"/>
      <c r="E200" s="343"/>
      <c r="F200" s="343" t="s">
        <v>843</v>
      </c>
      <c r="G200" s="344"/>
      <c r="H200" s="343" t="s">
        <v>844</v>
      </c>
      <c r="I200" s="343"/>
      <c r="J200" s="343"/>
      <c r="K200" s="271"/>
    </row>
    <row r="201" s="1" customFormat="1" ht="5.25" customHeight="1">
      <c r="B201" s="304"/>
      <c r="C201" s="299"/>
      <c r="D201" s="299"/>
      <c r="E201" s="299"/>
      <c r="F201" s="299"/>
      <c r="G201" s="325"/>
      <c r="H201" s="299"/>
      <c r="I201" s="299"/>
      <c r="J201" s="299"/>
      <c r="K201" s="327"/>
    </row>
    <row r="202" s="1" customFormat="1" ht="15" customHeight="1">
      <c r="B202" s="304"/>
      <c r="C202" s="279" t="s">
        <v>834</v>
      </c>
      <c r="D202" s="279"/>
      <c r="E202" s="279"/>
      <c r="F202" s="302" t="s">
        <v>43</v>
      </c>
      <c r="G202" s="279"/>
      <c r="H202" s="279" t="s">
        <v>845</v>
      </c>
      <c r="I202" s="279"/>
      <c r="J202" s="279"/>
      <c r="K202" s="327"/>
    </row>
    <row r="203" s="1" customFormat="1" ht="15" customHeight="1">
      <c r="B203" s="304"/>
      <c r="C203" s="279"/>
      <c r="D203" s="279"/>
      <c r="E203" s="279"/>
      <c r="F203" s="302" t="s">
        <v>44</v>
      </c>
      <c r="G203" s="279"/>
      <c r="H203" s="279" t="s">
        <v>846</v>
      </c>
      <c r="I203" s="279"/>
      <c r="J203" s="279"/>
      <c r="K203" s="327"/>
    </row>
    <row r="204" s="1" customFormat="1" ht="15" customHeight="1">
      <c r="B204" s="304"/>
      <c r="C204" s="279"/>
      <c r="D204" s="279"/>
      <c r="E204" s="279"/>
      <c r="F204" s="302" t="s">
        <v>47</v>
      </c>
      <c r="G204" s="279"/>
      <c r="H204" s="279" t="s">
        <v>847</v>
      </c>
      <c r="I204" s="279"/>
      <c r="J204" s="279"/>
      <c r="K204" s="327"/>
    </row>
    <row r="205" s="1" customFormat="1" ht="15" customHeight="1">
      <c r="B205" s="304"/>
      <c r="C205" s="279"/>
      <c r="D205" s="279"/>
      <c r="E205" s="279"/>
      <c r="F205" s="302" t="s">
        <v>45</v>
      </c>
      <c r="G205" s="279"/>
      <c r="H205" s="279" t="s">
        <v>848</v>
      </c>
      <c r="I205" s="279"/>
      <c r="J205" s="279"/>
      <c r="K205" s="327"/>
    </row>
    <row r="206" s="1" customFormat="1" ht="15" customHeight="1">
      <c r="B206" s="304"/>
      <c r="C206" s="279"/>
      <c r="D206" s="279"/>
      <c r="E206" s="279"/>
      <c r="F206" s="302" t="s">
        <v>46</v>
      </c>
      <c r="G206" s="279"/>
      <c r="H206" s="279" t="s">
        <v>849</v>
      </c>
      <c r="I206" s="279"/>
      <c r="J206" s="279"/>
      <c r="K206" s="327"/>
    </row>
    <row r="207" s="1" customFormat="1" ht="15" customHeight="1">
      <c r="B207" s="304"/>
      <c r="C207" s="279"/>
      <c r="D207" s="279"/>
      <c r="E207" s="279"/>
      <c r="F207" s="302"/>
      <c r="G207" s="279"/>
      <c r="H207" s="279"/>
      <c r="I207" s="279"/>
      <c r="J207" s="279"/>
      <c r="K207" s="327"/>
    </row>
    <row r="208" s="1" customFormat="1" ht="15" customHeight="1">
      <c r="B208" s="304"/>
      <c r="C208" s="279" t="s">
        <v>790</v>
      </c>
      <c r="D208" s="279"/>
      <c r="E208" s="279"/>
      <c r="F208" s="302" t="s">
        <v>76</v>
      </c>
      <c r="G208" s="279"/>
      <c r="H208" s="279" t="s">
        <v>850</v>
      </c>
      <c r="I208" s="279"/>
      <c r="J208" s="279"/>
      <c r="K208" s="327"/>
    </row>
    <row r="209" s="1" customFormat="1" ht="15" customHeight="1">
      <c r="B209" s="304"/>
      <c r="C209" s="279"/>
      <c r="D209" s="279"/>
      <c r="E209" s="279"/>
      <c r="F209" s="302" t="s">
        <v>685</v>
      </c>
      <c r="G209" s="279"/>
      <c r="H209" s="279" t="s">
        <v>686</v>
      </c>
      <c r="I209" s="279"/>
      <c r="J209" s="279"/>
      <c r="K209" s="327"/>
    </row>
    <row r="210" s="1" customFormat="1" ht="15" customHeight="1">
      <c r="B210" s="304"/>
      <c r="C210" s="279"/>
      <c r="D210" s="279"/>
      <c r="E210" s="279"/>
      <c r="F210" s="302" t="s">
        <v>683</v>
      </c>
      <c r="G210" s="279"/>
      <c r="H210" s="279" t="s">
        <v>851</v>
      </c>
      <c r="I210" s="279"/>
      <c r="J210" s="279"/>
      <c r="K210" s="327"/>
    </row>
    <row r="211" s="1" customFormat="1" ht="15" customHeight="1">
      <c r="B211" s="345"/>
      <c r="C211" s="279"/>
      <c r="D211" s="279"/>
      <c r="E211" s="279"/>
      <c r="F211" s="302" t="s">
        <v>687</v>
      </c>
      <c r="G211" s="340"/>
      <c r="H211" s="331" t="s">
        <v>688</v>
      </c>
      <c r="I211" s="331"/>
      <c r="J211" s="331"/>
      <c r="K211" s="346"/>
    </row>
    <row r="212" s="1" customFormat="1" ht="15" customHeight="1">
      <c r="B212" s="345"/>
      <c r="C212" s="279"/>
      <c r="D212" s="279"/>
      <c r="E212" s="279"/>
      <c r="F212" s="302" t="s">
        <v>689</v>
      </c>
      <c r="G212" s="340"/>
      <c r="H212" s="331" t="s">
        <v>852</v>
      </c>
      <c r="I212" s="331"/>
      <c r="J212" s="331"/>
      <c r="K212" s="346"/>
    </row>
    <row r="213" s="1" customFormat="1" ht="15" customHeight="1">
      <c r="B213" s="345"/>
      <c r="C213" s="279"/>
      <c r="D213" s="279"/>
      <c r="E213" s="279"/>
      <c r="F213" s="302"/>
      <c r="G213" s="340"/>
      <c r="H213" s="331"/>
      <c r="I213" s="331"/>
      <c r="J213" s="331"/>
      <c r="K213" s="346"/>
    </row>
    <row r="214" s="1" customFormat="1" ht="15" customHeight="1">
      <c r="B214" s="345"/>
      <c r="C214" s="279" t="s">
        <v>814</v>
      </c>
      <c r="D214" s="279"/>
      <c r="E214" s="279"/>
      <c r="F214" s="302">
        <v>1</v>
      </c>
      <c r="G214" s="340"/>
      <c r="H214" s="331" t="s">
        <v>853</v>
      </c>
      <c r="I214" s="331"/>
      <c r="J214" s="331"/>
      <c r="K214" s="346"/>
    </row>
    <row r="215" s="1" customFormat="1" ht="15" customHeight="1">
      <c r="B215" s="345"/>
      <c r="C215" s="279"/>
      <c r="D215" s="279"/>
      <c r="E215" s="279"/>
      <c r="F215" s="302">
        <v>2</v>
      </c>
      <c r="G215" s="340"/>
      <c r="H215" s="331" t="s">
        <v>854</v>
      </c>
      <c r="I215" s="331"/>
      <c r="J215" s="331"/>
      <c r="K215" s="346"/>
    </row>
    <row r="216" s="1" customFormat="1" ht="15" customHeight="1">
      <c r="B216" s="345"/>
      <c r="C216" s="279"/>
      <c r="D216" s="279"/>
      <c r="E216" s="279"/>
      <c r="F216" s="302">
        <v>3</v>
      </c>
      <c r="G216" s="340"/>
      <c r="H216" s="331" t="s">
        <v>855</v>
      </c>
      <c r="I216" s="331"/>
      <c r="J216" s="331"/>
      <c r="K216" s="346"/>
    </row>
    <row r="217" s="1" customFormat="1" ht="15" customHeight="1">
      <c r="B217" s="345"/>
      <c r="C217" s="279"/>
      <c r="D217" s="279"/>
      <c r="E217" s="279"/>
      <c r="F217" s="302">
        <v>4</v>
      </c>
      <c r="G217" s="340"/>
      <c r="H217" s="331" t="s">
        <v>856</v>
      </c>
      <c r="I217" s="331"/>
      <c r="J217" s="331"/>
      <c r="K217" s="346"/>
    </row>
    <row r="218" s="1" customFormat="1" ht="12.75" customHeight="1">
      <c r="B218" s="347"/>
      <c r="C218" s="348"/>
      <c r="D218" s="348"/>
      <c r="E218" s="348"/>
      <c r="F218" s="348"/>
      <c r="G218" s="348"/>
      <c r="H218" s="348"/>
      <c r="I218" s="348"/>
      <c r="J218" s="348"/>
      <c r="K218" s="34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DESKTOP-473U3HR\Michal</dc:creator>
  <cp:lastModifiedBy>DESKTOP-473U3HR\Michal</cp:lastModifiedBy>
  <dcterms:created xsi:type="dcterms:W3CDTF">2023-10-10T12:08:29Z</dcterms:created>
  <dcterms:modified xsi:type="dcterms:W3CDTF">2023-10-10T12:08:36Z</dcterms:modified>
</cp:coreProperties>
</file>